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160C7985-F648-4643-88DA-77511FB68DF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BD_Data_SST⬇️" sheetId="1" r:id="rId1"/>
    <sheet name="Dashboard📊" sheetId="2" r:id="rId2"/>
    <sheet name="Tablas Dinámicas" sheetId="3" state="hidden" r:id="rId3"/>
  </sheets>
  <definedNames>
    <definedName name="SegmentaciónDeDatos_M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56" i="3" l="1"/>
  <c r="I56" i="3"/>
  <c r="F56" i="3"/>
  <c r="C56" i="3"/>
  <c r="G86" i="3"/>
  <c r="H67" i="3"/>
  <c r="D14" i="3"/>
  <c r="C14" i="3"/>
  <c r="B14" i="3"/>
  <c r="C10" i="3"/>
  <c r="L67" i="3"/>
  <c r="K67" i="3"/>
  <c r="I67" i="3"/>
  <c r="F86" i="3"/>
  <c r="F67" i="3"/>
  <c r="E86" i="3"/>
  <c r="E67" i="3"/>
  <c r="D86" i="3"/>
  <c r="C67" i="3"/>
  <c r="C86" i="3"/>
  <c r="B67" i="3"/>
  <c r="C68" i="3" l="1"/>
  <c r="F68" i="3"/>
  <c r="I68" i="3"/>
  <c r="L68" i="3"/>
  <c r="B15" i="3"/>
  <c r="E14" i="3"/>
  <c r="C15" i="3" s="1"/>
  <c r="L58" i="3" l="1"/>
  <c r="L60" i="3" s="1"/>
  <c r="L62" i="3" s="1"/>
  <c r="L69" i="3"/>
  <c r="C58" i="3"/>
  <c r="C60" i="3" s="1"/>
  <c r="C62" i="3" s="1"/>
  <c r="C69" i="3"/>
  <c r="D15" i="3"/>
  <c r="F69" i="3"/>
  <c r="F58" i="3"/>
  <c r="F60" i="3" s="1"/>
  <c r="F62" i="3" s="1"/>
  <c r="I58" i="3"/>
  <c r="I60" i="3" s="1"/>
  <c r="I62" i="3" s="1"/>
  <c r="I69" i="3"/>
</calcChain>
</file>

<file path=xl/sharedStrings.xml><?xml version="1.0" encoding="utf-8"?>
<sst xmlns="http://schemas.openxmlformats.org/spreadsheetml/2006/main" count="147" uniqueCount="83">
  <si>
    <t>BASE DE DATOS - SISTEMA DE GESTIÓN DE SEGURIDAD Y SALUD EN EL TRABAJO🚨 - 2026</t>
  </si>
  <si>
    <t>MES</t>
  </si>
  <si>
    <t>TRABAJADORES</t>
  </si>
  <si>
    <t>Área Estratégica</t>
  </si>
  <si>
    <t>Área de Producción</t>
  </si>
  <si>
    <t>Área de Soporte</t>
  </si>
  <si>
    <t>Actos
Inseguros</t>
  </si>
  <si>
    <t>Condiciones 
Inseguras</t>
  </si>
  <si>
    <t>Accidentes</t>
  </si>
  <si>
    <t>Ac. Estrategia</t>
  </si>
  <si>
    <t>Ac.
Producción</t>
  </si>
  <si>
    <t>Ac. 
Soporte</t>
  </si>
  <si>
    <t>Otros
Accidentes</t>
  </si>
  <si>
    <t>Incidentes</t>
  </si>
  <si>
    <t>In.
Estrategia</t>
  </si>
  <si>
    <t>In. Producción</t>
  </si>
  <si>
    <t>In. Soporte</t>
  </si>
  <si>
    <t>Otros
Incidentes</t>
  </si>
  <si>
    <t>Índice de 
severidad</t>
  </si>
  <si>
    <t>Índice de 
frecuencia</t>
  </si>
  <si>
    <t>Índice de 
accidentabilidad</t>
  </si>
  <si>
    <t>Casos Covid-19
Positivos</t>
  </si>
  <si>
    <t>Inspecciones Programadas</t>
  </si>
  <si>
    <t>Inspecciones
Ejecutadas</t>
  </si>
  <si>
    <t>Capacitaciones 
Programadas</t>
  </si>
  <si>
    <t>Capacitaciones 
Ejecutadas</t>
  </si>
  <si>
    <t>Simulacros 
Programados</t>
  </si>
  <si>
    <t>Simulacros
Ejecutados</t>
  </si>
  <si>
    <t>PASST
Programadas</t>
  </si>
  <si>
    <t>PASST
Ejecutadas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</si>
  <si>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</si>
  <si>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</si>
  <si>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</si>
  <si>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</si>
  <si>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</si>
  <si>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</si>
  <si>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</si>
  <si>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</si>
  <si>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</si>
  <si>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</si>
  <si>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</si>
  <si>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</si>
  <si>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DASHBOARD DE SEGURIDAD Y SALUD EN EL TRABAJO - SSOMA 2025📊</t>
  </si>
  <si>
    <t>CÁLCULOS EN TABLAS DINÁMICAS</t>
  </si>
  <si>
    <t>01: Reporte de Actos/Condiciones/etc</t>
  </si>
  <si>
    <t>02: Cantidad de trabajadores</t>
  </si>
  <si>
    <t>Estatus - Inspecciones</t>
  </si>
  <si>
    <t>03: Tendencia de reporte de actos/condiciones</t>
  </si>
  <si>
    <t>04: Estatus de Inspeciones</t>
  </si>
  <si>
    <t>Avance</t>
  </si>
  <si>
    <t>05: Tendencia de accidentes e incidentes</t>
  </si>
  <si>
    <t>Suma de TRABAJADORES</t>
  </si>
  <si>
    <t>Suma de Área Estratégica</t>
  </si>
  <si>
    <t>Suma de Área de Soporte</t>
  </si>
  <si>
    <t>Suma de Área de Producción</t>
  </si>
  <si>
    <t>Etiquetas de fila</t>
  </si>
  <si>
    <t>Suma de Actos
Inseguros</t>
  </si>
  <si>
    <t>Suma de Condiciones 
Inseguras</t>
  </si>
  <si>
    <t>Total general</t>
  </si>
  <si>
    <t>Suma de Índice de 
severidad</t>
  </si>
  <si>
    <t>Suma de Índice de 
frecuencia</t>
  </si>
  <si>
    <t>Suma de Índice de 
accidentabilidad</t>
  </si>
  <si>
    <t>Muy mal</t>
  </si>
  <si>
    <t>Mal</t>
  </si>
  <si>
    <t>Regular</t>
  </si>
  <si>
    <t>Bueno</t>
  </si>
  <si>
    <t>Muy Bueno</t>
  </si>
  <si>
    <t>Total</t>
  </si>
  <si>
    <t>Valor</t>
  </si>
  <si>
    <t>Antes</t>
  </si>
  <si>
    <t>Puntero(ancho)</t>
  </si>
  <si>
    <t>Despues</t>
  </si>
  <si>
    <t>Suma de Inspecciones Programadas</t>
  </si>
  <si>
    <t>Suma de Inspecciones
Ejecutadas</t>
  </si>
  <si>
    <t>Suma de Capacitaciones 
Programadas</t>
  </si>
  <si>
    <t>Suma de Capacitaciones 
Ejecutadas</t>
  </si>
  <si>
    <t>Suma de Simulacros 
Programados</t>
  </si>
  <si>
    <t>Suma de Simulacros
Ejecutados</t>
  </si>
  <si>
    <t>Suma de PASST
Programadas</t>
  </si>
  <si>
    <t>Suma de PASST
Ejecutadas</t>
  </si>
  <si>
    <t>Suma de Accidentes</t>
  </si>
  <si>
    <t>Suma de Incidentes</t>
  </si>
  <si>
    <t>Suma de Casos Covid-19
Positivos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</si>
</sst>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7"/>
      <color rgb="FFFFFFFF"/>
      <name val="Calibri"/>
      <scheme val="minor"/>
    </font>
    <font>
      <sz val="11"/>
      <color theme="1"/>
      <name val="Calibri"/>
      <scheme val="minor"/>
    </font>
    <font>
      <sz val="11"/>
      <color rgb="FFFFFFFF"/>
      <name val="Calibri"/>
    </font>
    <font>
      <sz val="11"/>
      <color theme="1"/>
      <name val="Calibri"/>
    </font>
    <font>
      <b/>
      <sz val="23"/>
      <color rgb="FFFFFFFF"/>
      <name val="Calibri"/>
      <scheme val="minor"/>
    </font>
    <font>
      <b/>
      <sz val="13"/>
      <color rgb="FFFFFFFF"/>
      <name val="Calibri"/>
      <scheme val="minor"/>
    </font>
    <font>
      <b/>
      <sz val="11"/>
      <color rgb="FF1155CC"/>
      <name val="Calibri"/>
      <scheme val="minor"/>
    </font>
    <font>
      <sz val="14"/>
      <color rgb="FFFFFFFF"/>
      <name val="Arial"/>
    </font>
    <font>
      <b/>
      <sz val="13"/>
      <color theme="1"/>
      <name val="Calibri"/>
      <scheme val="minor"/>
    </font>
    <font>
      <sz val="12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B5394"/>
        <bgColor rgb="FF0B5394"/>
      </patternFill>
    </fill>
    <fill>
      <patternFill patternType="solid">
        <fgColor theme="8"/>
        <bgColor theme="8"/>
      </patternFill>
    </fill>
    <fill>
      <patternFill patternType="solid">
        <fgColor rgb="FF2F5496"/>
        <bgColor rgb="FF2F5496"/>
      </patternFill>
    </fill>
    <fill>
      <patternFill patternType="solid">
        <fgColor rgb="FF2F414C"/>
        <bgColor rgb="FF2F414C"/>
      </patternFill>
    </fill>
    <fill>
      <patternFill patternType="solid">
        <fgColor rgb="FFBF9000"/>
        <bgColor rgb="FFBF9000"/>
      </patternFill>
    </fill>
    <fill>
      <patternFill patternType="solid">
        <fgColor rgb="FFFFFF00"/>
        <bgColor rgb="FFFFFF00"/>
      </patternFill>
    </fill>
  </fills>
  <borders count="5">
    <border>
      <left/>
      <right/>
      <top/>
      <bottom/>
      <diagonal/>
    </border>
    <border>
      <left style="thin">
        <color rgb="FF3D85C6"/>
      </left>
      <right style="thin">
        <color rgb="FF3D85C6"/>
      </right>
      <top style="thin">
        <color rgb="FF3D85C6"/>
      </top>
      <bottom style="thin">
        <color rgb="FF3D85C6"/>
      </bottom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2" xfId="0" applyFont="1" applyFill="1" applyBorder="1"/>
    <xf numFmtId="0" fontId="4" fillId="0" borderId="2" xfId="0" applyFont="1" applyBorder="1" applyAlignment="1">
      <alignment horizontal="center"/>
    </xf>
    <xf numFmtId="0" fontId="3" fillId="4" borderId="3" xfId="0" applyFont="1" applyFill="1" applyBorder="1"/>
    <xf numFmtId="0" fontId="4" fillId="0" borderId="3" xfId="0" applyFont="1" applyBorder="1" applyAlignment="1">
      <alignment horizontal="center"/>
    </xf>
    <xf numFmtId="0" fontId="7" fillId="0" borderId="0" xfId="0" applyFont="1" applyAlignment="1"/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9" fillId="0" borderId="0" xfId="0" applyFont="1" applyAlignment="1">
      <alignment horizontal="center"/>
    </xf>
    <xf numFmtId="9" fontId="10" fillId="7" borderId="0" xfId="0" applyNumberFormat="1" applyFont="1" applyFill="1" applyAlignment="1">
      <alignment horizontal="center"/>
    </xf>
    <xf numFmtId="0" fontId="2" fillId="0" borderId="0" xfId="0" applyFont="1"/>
    <xf numFmtId="0" fontId="4" fillId="0" borderId="0" xfId="0" applyFont="1"/>
    <xf numFmtId="9" fontId="4" fillId="0" borderId="0" xfId="0" applyNumberFormat="1" applyFont="1"/>
    <xf numFmtId="0" fontId="4" fillId="0" borderId="0" xfId="0" applyFont="1" applyAlignment="1">
      <alignment horizontal="left"/>
    </xf>
    <xf numFmtId="2" fontId="4" fillId="0" borderId="4" xfId="0" applyNumberFormat="1" applyFont="1" applyBorder="1" applyAlignment="1">
      <alignment horizontal="center"/>
    </xf>
    <xf numFmtId="0" fontId="4" fillId="0" borderId="4" xfId="0" applyFont="1" applyBorder="1"/>
    <xf numFmtId="0" fontId="4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0" fillId="0" borderId="0" xfId="0" applyFont="1" applyAlignment="1"/>
    <xf numFmtId="0" fontId="5" fillId="5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66675</xdr:colOff>
      <xdr:row>0</xdr:row>
      <xdr:rowOff>38100</xdr:rowOff>
    </xdr:from>
    <xdr:ext cx="723900" cy="923925"/>
    <xdr:pic>
      <xdr:nvPicPr>
        <xdr:cNvPr id="2" name="image4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4</xdr:row>
      <xdr:rowOff>85725</xdr:rowOff>
    </xdr:from>
    <xdr:ext cx="6324600" cy="1133475"/>
    <xdr:grpSp>
      <xdr:nvGrpSpPr>
        <xdr:cNvPr id="2" name="Shape 2" title="Dibuj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76200" y="895350"/>
          <a:ext cx="6324600" cy="1133475"/>
          <a:chOff x="0" y="718875"/>
          <a:chExt cx="6314850" cy="1116550"/>
        </a:xfrm>
      </xdr:grpSpPr>
      <xdr:sp macro="" textlink="">
        <xdr:nv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SpPr/>
        </xdr:nvSpPr>
        <xdr:spPr>
          <a:xfrm rot="10800000">
            <a:off x="0" y="1195900"/>
            <a:ext cx="1472100" cy="6294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414141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75" y="718875"/>
            <a:ext cx="1472100" cy="4368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5" name="Shape 5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 txBox="1"/>
        </xdr:nvSpPr>
        <xdr:spPr>
          <a:xfrm>
            <a:off x="17663" y="729000"/>
            <a:ext cx="1454400" cy="436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100">
                <a:solidFill>
                  <a:srgbClr val="FFFFFF"/>
                </a:solidFill>
              </a:rPr>
              <a:t>Actos Inseguros</a:t>
            </a:r>
            <a:endParaRPr sz="1100">
              <a:solidFill>
                <a:srgbClr val="FFFFFF"/>
              </a:solidFill>
            </a:endParaRPr>
          </a:p>
        </xdr:txBody>
      </xdr:sp>
      <xdr:sp macro="" textlink="">
        <xdr:nvSpPr>
          <xdr:cNvPr id="6" name="Shape 6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SpPr/>
        </xdr:nvSpPr>
        <xdr:spPr>
          <a:xfrm rot="10800000">
            <a:off x="1614150" y="1195900"/>
            <a:ext cx="1472100" cy="6294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414141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7" name="Shape 7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1614225" y="718875"/>
            <a:ext cx="1472100" cy="4368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8" name="Shape 8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 txBox="1"/>
        </xdr:nvSpPr>
        <xdr:spPr>
          <a:xfrm>
            <a:off x="1631813" y="729000"/>
            <a:ext cx="1454400" cy="436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100">
                <a:solidFill>
                  <a:srgbClr val="FFFFFF"/>
                </a:solidFill>
              </a:rPr>
              <a:t>Condiciones Ins.</a:t>
            </a:r>
            <a:endParaRPr sz="1100">
              <a:solidFill>
                <a:srgbClr val="FFFFFF"/>
              </a:solidFill>
            </a:endParaRPr>
          </a:p>
        </xdr:txBody>
      </xdr:sp>
      <xdr:sp macro="" textlink="">
        <xdr:nvSpPr>
          <xdr:cNvPr id="9" name="Shape 9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>
          <a:xfrm rot="10800000">
            <a:off x="3228375" y="1195900"/>
            <a:ext cx="1472100" cy="6294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414141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0" name="Shape 10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SpPr/>
        </xdr:nvSpPr>
        <xdr:spPr>
          <a:xfrm>
            <a:off x="3228450" y="718875"/>
            <a:ext cx="1472100" cy="4368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1" name="Shape 11">
            <a:extLst>
              <a:ext uri="{FF2B5EF4-FFF2-40B4-BE49-F238E27FC236}">
                <a16:creationId xmlns:a16="http://schemas.microsoft.com/office/drawing/2014/main" id="{00000000-0008-0000-0100-00000B000000}"/>
              </a:ext>
            </a:extLst>
          </xdr:cNvPr>
          <xdr:cNvSpPr txBox="1"/>
        </xdr:nvSpPr>
        <xdr:spPr>
          <a:xfrm>
            <a:off x="3246038" y="729000"/>
            <a:ext cx="1454400" cy="436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100">
                <a:solidFill>
                  <a:srgbClr val="FFFFFF"/>
                </a:solidFill>
              </a:rPr>
              <a:t>Accidentes</a:t>
            </a:r>
            <a:endParaRPr sz="1100">
              <a:solidFill>
                <a:srgbClr val="FFFFFF"/>
              </a:solidFill>
            </a:endParaRPr>
          </a:p>
        </xdr:txBody>
      </xdr:sp>
      <xdr:sp macro="" textlink="">
        <xdr:nvSpPr>
          <xdr:cNvPr id="12" name="Shape 12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/>
        </xdr:nvSpPr>
        <xdr:spPr>
          <a:xfrm rot="10800000">
            <a:off x="4842675" y="1206025"/>
            <a:ext cx="1472100" cy="6294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414141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3" name="Shape 13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/>
        </xdr:nvSpPr>
        <xdr:spPr>
          <a:xfrm>
            <a:off x="4842750" y="729000"/>
            <a:ext cx="1472100" cy="4368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4" name="Shape 14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 txBox="1"/>
        </xdr:nvSpPr>
        <xdr:spPr>
          <a:xfrm>
            <a:off x="4860338" y="739125"/>
            <a:ext cx="1454400" cy="436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100">
                <a:solidFill>
                  <a:srgbClr val="FFFFFF"/>
                </a:solidFill>
              </a:rPr>
              <a:t>Incidentes</a:t>
            </a:r>
            <a:endParaRPr sz="1100">
              <a:solidFill>
                <a:srgbClr val="FFFFFF"/>
              </a:solidFill>
            </a:endParaRPr>
          </a:p>
        </xdr:txBody>
      </xdr:sp>
    </xdr:grpSp>
    <xdr:clientData fLocksWithSheet="0"/>
  </xdr:oneCellAnchor>
  <xdr:oneCellAnchor>
    <xdr:from>
      <xdr:col>9</xdr:col>
      <xdr:colOff>352425</xdr:colOff>
      <xdr:row>4</xdr:row>
      <xdr:rowOff>95250</xdr:rowOff>
    </xdr:from>
    <xdr:ext cx="1495425" cy="1123950"/>
    <xdr:grpSp>
      <xdr:nvGrpSpPr>
        <xdr:cNvPr id="15" name="Shape 2" title="Dibujo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GrpSpPr/>
      </xdr:nvGrpSpPr>
      <xdr:grpSpPr>
        <a:xfrm>
          <a:off x="6524625" y="904875"/>
          <a:ext cx="1495425" cy="1123950"/>
          <a:chOff x="945800" y="702475"/>
          <a:chExt cx="1472175" cy="1106425"/>
        </a:xfrm>
      </xdr:grpSpPr>
      <xdr:sp macro="" textlink="">
        <xdr:nvSpPr>
          <xdr:cNvPr id="16" name="Shape 15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/>
        </xdr:nvSpPr>
        <xdr:spPr>
          <a:xfrm rot="10800000">
            <a:off x="945800" y="1179500"/>
            <a:ext cx="1472100" cy="6294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414141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7" name="Shape 16">
            <a:extLst>
              <a:ext uri="{FF2B5EF4-FFF2-40B4-BE49-F238E27FC236}">
                <a16:creationId xmlns:a16="http://schemas.microsoft.com/office/drawing/2014/main" id="{00000000-0008-0000-0100-000011000000}"/>
              </a:ext>
            </a:extLst>
          </xdr:cNvPr>
          <xdr:cNvSpPr/>
        </xdr:nvSpPr>
        <xdr:spPr>
          <a:xfrm>
            <a:off x="945875" y="702475"/>
            <a:ext cx="1472100" cy="4368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8" name="Shape 17">
            <a:extLst>
              <a:ext uri="{FF2B5EF4-FFF2-40B4-BE49-F238E27FC236}">
                <a16:creationId xmlns:a16="http://schemas.microsoft.com/office/drawing/2014/main" id="{00000000-0008-0000-0100-000012000000}"/>
              </a:ext>
            </a:extLst>
          </xdr:cNvPr>
          <xdr:cNvSpPr txBox="1"/>
        </xdr:nvSpPr>
        <xdr:spPr>
          <a:xfrm>
            <a:off x="963463" y="712600"/>
            <a:ext cx="1454400" cy="436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100">
                <a:solidFill>
                  <a:srgbClr val="FFFFFF"/>
                </a:solidFill>
              </a:rPr>
              <a:t>Enfermedad Oc.</a:t>
            </a:r>
            <a:endParaRPr sz="1100">
              <a:solidFill>
                <a:srgbClr val="FFFFFF"/>
              </a:solidFill>
            </a:endParaRPr>
          </a:p>
        </xdr:txBody>
      </xdr:sp>
    </xdr:grpSp>
    <xdr:clientData fLocksWithSheet="0"/>
  </xdr:oneCellAnchor>
  <xdr:oneCellAnchor>
    <xdr:from>
      <xdr:col>10</xdr:col>
      <xdr:colOff>619125</xdr:colOff>
      <xdr:row>11</xdr:row>
      <xdr:rowOff>47625</xdr:rowOff>
    </xdr:from>
    <xdr:ext cx="6334125" cy="1133475"/>
    <xdr:grpSp>
      <xdr:nvGrpSpPr>
        <xdr:cNvPr id="19" name="Shape 2" title="Dibujo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GrpSpPr/>
      </xdr:nvGrpSpPr>
      <xdr:grpSpPr>
        <a:xfrm>
          <a:off x="7753350" y="2190750"/>
          <a:ext cx="6334125" cy="1133475"/>
          <a:chOff x="571500" y="909375"/>
          <a:chExt cx="6314850" cy="1116550"/>
        </a:xfrm>
      </xdr:grpSpPr>
      <xdr:sp macro="" textlink="">
        <xdr:nvSpPr>
          <xdr:cNvPr id="20" name="Shape 18">
            <a:extLst>
              <a:ext uri="{FF2B5EF4-FFF2-40B4-BE49-F238E27FC236}">
                <a16:creationId xmlns:a16="http://schemas.microsoft.com/office/drawing/2014/main" id="{00000000-0008-0000-0100-000014000000}"/>
              </a:ext>
            </a:extLst>
          </xdr:cNvPr>
          <xdr:cNvSpPr/>
        </xdr:nvSpPr>
        <xdr:spPr>
          <a:xfrm rot="10800000">
            <a:off x="571500" y="1386400"/>
            <a:ext cx="1472100" cy="6294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414141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21" name="Shape 19">
            <a:extLst>
              <a:ext uri="{FF2B5EF4-FFF2-40B4-BE49-F238E27FC236}">
                <a16:creationId xmlns:a16="http://schemas.microsoft.com/office/drawing/2014/main" id="{00000000-0008-0000-0100-000015000000}"/>
              </a:ext>
            </a:extLst>
          </xdr:cNvPr>
          <xdr:cNvSpPr/>
        </xdr:nvSpPr>
        <xdr:spPr>
          <a:xfrm>
            <a:off x="571575" y="909375"/>
            <a:ext cx="1472100" cy="4368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22" name="Shape 20">
            <a:extLst>
              <a:ext uri="{FF2B5EF4-FFF2-40B4-BE49-F238E27FC236}">
                <a16:creationId xmlns:a16="http://schemas.microsoft.com/office/drawing/2014/main" id="{00000000-0008-0000-0100-000016000000}"/>
              </a:ext>
            </a:extLst>
          </xdr:cNvPr>
          <xdr:cNvSpPr txBox="1"/>
        </xdr:nvSpPr>
        <xdr:spPr>
          <a:xfrm>
            <a:off x="589163" y="919500"/>
            <a:ext cx="1454400" cy="436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100">
                <a:solidFill>
                  <a:srgbClr val="FFFFFF"/>
                </a:solidFill>
              </a:rPr>
              <a:t>Estratégica</a:t>
            </a:r>
            <a:endParaRPr sz="1100">
              <a:solidFill>
                <a:srgbClr val="FFFFFF"/>
              </a:solidFill>
            </a:endParaRPr>
          </a:p>
        </xdr:txBody>
      </xdr:sp>
      <xdr:sp macro="" textlink="">
        <xdr:nvSpPr>
          <xdr:cNvPr id="23" name="Shape 21">
            <a:extLst>
              <a:ext uri="{FF2B5EF4-FFF2-40B4-BE49-F238E27FC236}">
                <a16:creationId xmlns:a16="http://schemas.microsoft.com/office/drawing/2014/main" id="{00000000-0008-0000-0100-000017000000}"/>
              </a:ext>
            </a:extLst>
          </xdr:cNvPr>
          <xdr:cNvSpPr/>
        </xdr:nvSpPr>
        <xdr:spPr>
          <a:xfrm rot="10800000">
            <a:off x="2185650" y="1386400"/>
            <a:ext cx="1472100" cy="6294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414141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24" name="Shape 22">
            <a:extLst>
              <a:ext uri="{FF2B5EF4-FFF2-40B4-BE49-F238E27FC236}">
                <a16:creationId xmlns:a16="http://schemas.microsoft.com/office/drawing/2014/main" id="{00000000-0008-0000-0100-000018000000}"/>
              </a:ext>
            </a:extLst>
          </xdr:cNvPr>
          <xdr:cNvSpPr/>
        </xdr:nvSpPr>
        <xdr:spPr>
          <a:xfrm>
            <a:off x="2185725" y="909375"/>
            <a:ext cx="1472100" cy="4368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25" name="Shape 23">
            <a:extLst>
              <a:ext uri="{FF2B5EF4-FFF2-40B4-BE49-F238E27FC236}">
                <a16:creationId xmlns:a16="http://schemas.microsoft.com/office/drawing/2014/main" id="{00000000-0008-0000-0100-000019000000}"/>
              </a:ext>
            </a:extLst>
          </xdr:cNvPr>
          <xdr:cNvSpPr txBox="1"/>
        </xdr:nvSpPr>
        <xdr:spPr>
          <a:xfrm>
            <a:off x="2203313" y="919500"/>
            <a:ext cx="1454400" cy="436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100">
                <a:solidFill>
                  <a:srgbClr val="FFFFFF"/>
                </a:solidFill>
              </a:rPr>
              <a:t>Soporte</a:t>
            </a:r>
            <a:endParaRPr sz="1100">
              <a:solidFill>
                <a:srgbClr val="FFFFFF"/>
              </a:solidFill>
            </a:endParaRPr>
          </a:p>
        </xdr:txBody>
      </xdr:sp>
      <xdr:sp macro="" textlink="">
        <xdr:nvSpPr>
          <xdr:cNvPr id="26" name="Shape 24">
            <a:extLst>
              <a:ext uri="{FF2B5EF4-FFF2-40B4-BE49-F238E27FC236}">
                <a16:creationId xmlns:a16="http://schemas.microsoft.com/office/drawing/2014/main" id="{00000000-0008-0000-0100-00001A000000}"/>
              </a:ext>
            </a:extLst>
          </xdr:cNvPr>
          <xdr:cNvSpPr/>
        </xdr:nvSpPr>
        <xdr:spPr>
          <a:xfrm rot="10800000">
            <a:off x="3799875" y="1386400"/>
            <a:ext cx="1472100" cy="6294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414141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27" name="Shape 25">
            <a:extLst>
              <a:ext uri="{FF2B5EF4-FFF2-40B4-BE49-F238E27FC236}">
                <a16:creationId xmlns:a16="http://schemas.microsoft.com/office/drawing/2014/main" id="{00000000-0008-0000-0100-00001B000000}"/>
              </a:ext>
            </a:extLst>
          </xdr:cNvPr>
          <xdr:cNvSpPr/>
        </xdr:nvSpPr>
        <xdr:spPr>
          <a:xfrm>
            <a:off x="3799950" y="909375"/>
            <a:ext cx="1472100" cy="4368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28" name="Shape 26">
            <a:extLst>
              <a:ext uri="{FF2B5EF4-FFF2-40B4-BE49-F238E27FC236}">
                <a16:creationId xmlns:a16="http://schemas.microsoft.com/office/drawing/2014/main" id="{00000000-0008-0000-0100-00001C000000}"/>
              </a:ext>
            </a:extLst>
          </xdr:cNvPr>
          <xdr:cNvSpPr txBox="1"/>
        </xdr:nvSpPr>
        <xdr:spPr>
          <a:xfrm>
            <a:off x="3817538" y="919500"/>
            <a:ext cx="1454400" cy="436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100">
                <a:solidFill>
                  <a:srgbClr val="FFFFFF"/>
                </a:solidFill>
              </a:rPr>
              <a:t>Producción</a:t>
            </a:r>
            <a:endParaRPr sz="1100">
              <a:solidFill>
                <a:srgbClr val="FFFFFF"/>
              </a:solidFill>
            </a:endParaRPr>
          </a:p>
        </xdr:txBody>
      </xdr:sp>
      <xdr:sp macro="" textlink="">
        <xdr:nvSpPr>
          <xdr:cNvPr id="29" name="Shape 27">
            <a:extLst>
              <a:ext uri="{FF2B5EF4-FFF2-40B4-BE49-F238E27FC236}">
                <a16:creationId xmlns:a16="http://schemas.microsoft.com/office/drawing/2014/main" id="{00000000-0008-0000-0100-00001D000000}"/>
              </a:ext>
            </a:extLst>
          </xdr:cNvPr>
          <xdr:cNvSpPr/>
        </xdr:nvSpPr>
        <xdr:spPr>
          <a:xfrm rot="10800000">
            <a:off x="5414175" y="1396525"/>
            <a:ext cx="1472100" cy="6294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414141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30" name="Shape 28">
            <a:extLst>
              <a:ext uri="{FF2B5EF4-FFF2-40B4-BE49-F238E27FC236}">
                <a16:creationId xmlns:a16="http://schemas.microsoft.com/office/drawing/2014/main" id="{00000000-0008-0000-0100-00001E000000}"/>
              </a:ext>
            </a:extLst>
          </xdr:cNvPr>
          <xdr:cNvSpPr/>
        </xdr:nvSpPr>
        <xdr:spPr>
          <a:xfrm>
            <a:off x="5414250" y="919500"/>
            <a:ext cx="1472100" cy="4368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31" name="Shape 29">
            <a:extLst>
              <a:ext uri="{FF2B5EF4-FFF2-40B4-BE49-F238E27FC236}">
                <a16:creationId xmlns:a16="http://schemas.microsoft.com/office/drawing/2014/main" id="{00000000-0008-0000-0100-00001F000000}"/>
              </a:ext>
            </a:extLst>
          </xdr:cNvPr>
          <xdr:cNvSpPr txBox="1"/>
        </xdr:nvSpPr>
        <xdr:spPr>
          <a:xfrm>
            <a:off x="5431838" y="929625"/>
            <a:ext cx="1454400" cy="4368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100">
                <a:solidFill>
                  <a:srgbClr val="FFFFFF"/>
                </a:solidFill>
              </a:rPr>
              <a:t>Colaboradores</a:t>
            </a:r>
            <a:endParaRPr sz="1100">
              <a:solidFill>
                <a:srgbClr val="FFFFFF"/>
              </a:solidFill>
            </a:endParaRPr>
          </a:p>
        </xdr:txBody>
      </xdr:sp>
    </xdr:grpSp>
    <xdr:clientData fLocksWithSheet="0"/>
  </xdr:oneCellAnchor>
  <xdr:oneCellAnchor>
    <xdr:from>
      <xdr:col>0</xdr:col>
      <xdr:colOff>76200</xdr:colOff>
      <xdr:row>11</xdr:row>
      <xdr:rowOff>47625</xdr:rowOff>
    </xdr:from>
    <xdr:ext cx="7324725" cy="3848100"/>
    <xdr:grpSp>
      <xdr:nvGrpSpPr>
        <xdr:cNvPr id="32" name="Shape 2" title="Dibujo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GrpSpPr/>
      </xdr:nvGrpSpPr>
      <xdr:grpSpPr>
        <a:xfrm>
          <a:off x="76200" y="2190750"/>
          <a:ext cx="7324725" cy="3848100"/>
          <a:chOff x="362450" y="909475"/>
          <a:chExt cx="7309950" cy="3830950"/>
        </a:xfrm>
      </xdr:grpSpPr>
      <xdr:sp macro="" textlink="">
        <xdr:nvSpPr>
          <xdr:cNvPr id="33" name="Shape 30">
            <a:extLst>
              <a:ext uri="{FF2B5EF4-FFF2-40B4-BE49-F238E27FC236}">
                <a16:creationId xmlns:a16="http://schemas.microsoft.com/office/drawing/2014/main" id="{00000000-0008-0000-0100-000021000000}"/>
              </a:ext>
            </a:extLst>
          </xdr:cNvPr>
          <xdr:cNvSpPr/>
        </xdr:nvSpPr>
        <xdr:spPr>
          <a:xfrm rot="10800000">
            <a:off x="364000" y="1426925"/>
            <a:ext cx="7308300" cy="3313500"/>
          </a:xfrm>
          <a:prstGeom prst="round2SameRect">
            <a:avLst>
              <a:gd name="adj1" fmla="val 5708"/>
              <a:gd name="adj2" fmla="val 0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385925" tIns="385925" rIns="385925" bIns="3859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5910"/>
          </a:p>
        </xdr:txBody>
      </xdr:sp>
      <xdr:sp macro="" textlink="">
        <xdr:nvSpPr>
          <xdr:cNvPr id="34" name="Shape 31">
            <a:extLst>
              <a:ext uri="{FF2B5EF4-FFF2-40B4-BE49-F238E27FC236}">
                <a16:creationId xmlns:a16="http://schemas.microsoft.com/office/drawing/2014/main" id="{00000000-0008-0000-0100-000022000000}"/>
              </a:ext>
            </a:extLst>
          </xdr:cNvPr>
          <xdr:cNvSpPr/>
        </xdr:nvSpPr>
        <xdr:spPr>
          <a:xfrm>
            <a:off x="364100" y="909475"/>
            <a:ext cx="7308300" cy="4671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385925" tIns="385925" rIns="385925" bIns="3859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5910"/>
          </a:p>
        </xdr:txBody>
      </xdr:sp>
      <xdr:sp macro="" textlink="">
        <xdr:nvSpPr>
          <xdr:cNvPr id="35" name="Shape 32">
            <a:extLst>
              <a:ext uri="{FF2B5EF4-FFF2-40B4-BE49-F238E27FC236}">
                <a16:creationId xmlns:a16="http://schemas.microsoft.com/office/drawing/2014/main" id="{00000000-0008-0000-0100-000023000000}"/>
              </a:ext>
            </a:extLst>
          </xdr:cNvPr>
          <xdr:cNvSpPr txBox="1"/>
        </xdr:nvSpPr>
        <xdr:spPr>
          <a:xfrm>
            <a:off x="362450" y="954975"/>
            <a:ext cx="7308300" cy="4215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>
                <a:solidFill>
                  <a:srgbClr val="FFFFFF"/>
                </a:solidFill>
              </a:rPr>
              <a:t>Tendencia de actos y condiciones inseguras - 2026</a:t>
            </a:r>
            <a:endParaRPr sz="1400">
              <a:solidFill>
                <a:srgbClr val="FFFFFF"/>
              </a:solidFill>
            </a:endParaRPr>
          </a:p>
        </xdr:txBody>
      </xdr:sp>
    </xdr:grpSp>
    <xdr:clientData fLocksWithSheet="0"/>
  </xdr:oneCellAnchor>
  <xdr:oneCellAnchor>
    <xdr:from>
      <xdr:col>0</xdr:col>
      <xdr:colOff>76200</xdr:colOff>
      <xdr:row>32</xdr:row>
      <xdr:rowOff>57150</xdr:rowOff>
    </xdr:from>
    <xdr:ext cx="3324225" cy="2552700"/>
    <xdr:grpSp>
      <xdr:nvGrpSpPr>
        <xdr:cNvPr id="36" name="Shape 2" title="Dibujo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GrpSpPr/>
      </xdr:nvGrpSpPr>
      <xdr:grpSpPr>
        <a:xfrm>
          <a:off x="76200" y="6200775"/>
          <a:ext cx="3324225" cy="2552700"/>
          <a:chOff x="362450" y="909475"/>
          <a:chExt cx="3303446" cy="2535675"/>
        </a:xfrm>
      </xdr:grpSpPr>
      <xdr:sp macro="" textlink="">
        <xdr:nvSpPr>
          <xdr:cNvPr id="37" name="Shape 33">
            <a:extLst>
              <a:ext uri="{FF2B5EF4-FFF2-40B4-BE49-F238E27FC236}">
                <a16:creationId xmlns:a16="http://schemas.microsoft.com/office/drawing/2014/main" id="{00000000-0008-0000-0100-000025000000}"/>
              </a:ext>
            </a:extLst>
          </xdr:cNvPr>
          <xdr:cNvSpPr/>
        </xdr:nvSpPr>
        <xdr:spPr>
          <a:xfrm rot="10800000">
            <a:off x="363117" y="1299250"/>
            <a:ext cx="3302700" cy="2145900"/>
          </a:xfrm>
          <a:prstGeom prst="round2SameRect">
            <a:avLst>
              <a:gd name="adj1" fmla="val 5708"/>
              <a:gd name="adj2" fmla="val 0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385925" tIns="385925" rIns="385925" bIns="3859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5910"/>
          </a:p>
        </xdr:txBody>
      </xdr:sp>
      <xdr:sp macro="" textlink="">
        <xdr:nvSpPr>
          <xdr:cNvPr id="38" name="Shape 34">
            <a:extLst>
              <a:ext uri="{FF2B5EF4-FFF2-40B4-BE49-F238E27FC236}">
                <a16:creationId xmlns:a16="http://schemas.microsoft.com/office/drawing/2014/main" id="{00000000-0008-0000-0100-000026000000}"/>
              </a:ext>
            </a:extLst>
          </xdr:cNvPr>
          <xdr:cNvSpPr/>
        </xdr:nvSpPr>
        <xdr:spPr>
          <a:xfrm>
            <a:off x="363196" y="909475"/>
            <a:ext cx="3302700" cy="3519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385925" tIns="385925" rIns="385925" bIns="3859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5910"/>
          </a:p>
        </xdr:txBody>
      </xdr:sp>
      <xdr:sp macro="" textlink="">
        <xdr:nvSpPr>
          <xdr:cNvPr id="39" name="Shape 35">
            <a:extLst>
              <a:ext uri="{FF2B5EF4-FFF2-40B4-BE49-F238E27FC236}">
                <a16:creationId xmlns:a16="http://schemas.microsoft.com/office/drawing/2014/main" id="{00000000-0008-0000-0100-000027000000}"/>
              </a:ext>
            </a:extLst>
          </xdr:cNvPr>
          <xdr:cNvSpPr txBox="1"/>
        </xdr:nvSpPr>
        <xdr:spPr>
          <a:xfrm>
            <a:off x="362450" y="909625"/>
            <a:ext cx="3302700" cy="3519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>
                <a:solidFill>
                  <a:srgbClr val="FFFFFF"/>
                </a:solidFill>
              </a:rPr>
              <a:t>Estatus - Inspecciones</a:t>
            </a:r>
            <a:endParaRPr sz="1400">
              <a:solidFill>
                <a:srgbClr val="FFFFFF"/>
              </a:solidFill>
            </a:endParaRPr>
          </a:p>
        </xdr:txBody>
      </xdr:sp>
    </xdr:grpSp>
    <xdr:clientData fLocksWithSheet="0"/>
  </xdr:oneCellAnchor>
  <xdr:oneCellAnchor>
    <xdr:from>
      <xdr:col>4</xdr:col>
      <xdr:colOff>733425</xdr:colOff>
      <xdr:row>32</xdr:row>
      <xdr:rowOff>57150</xdr:rowOff>
    </xdr:from>
    <xdr:ext cx="6915150" cy="2552700"/>
    <xdr:grpSp>
      <xdr:nvGrpSpPr>
        <xdr:cNvPr id="40" name="Shape 2" title="Dibujo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GrpSpPr/>
      </xdr:nvGrpSpPr>
      <xdr:grpSpPr>
        <a:xfrm>
          <a:off x="3648075" y="6200775"/>
          <a:ext cx="6915150" cy="2552700"/>
          <a:chOff x="121100" y="999975"/>
          <a:chExt cx="6894921" cy="2535825"/>
        </a:xfrm>
      </xdr:grpSpPr>
      <xdr:sp macro="" textlink="">
        <xdr:nvSpPr>
          <xdr:cNvPr id="41" name="Shape 36">
            <a:extLst>
              <a:ext uri="{FF2B5EF4-FFF2-40B4-BE49-F238E27FC236}">
                <a16:creationId xmlns:a16="http://schemas.microsoft.com/office/drawing/2014/main" id="{00000000-0008-0000-0100-000029000000}"/>
              </a:ext>
            </a:extLst>
          </xdr:cNvPr>
          <xdr:cNvSpPr/>
        </xdr:nvSpPr>
        <xdr:spPr>
          <a:xfrm rot="10800000">
            <a:off x="121767" y="1389750"/>
            <a:ext cx="3302700" cy="2145900"/>
          </a:xfrm>
          <a:prstGeom prst="round2SameRect">
            <a:avLst>
              <a:gd name="adj1" fmla="val 5708"/>
              <a:gd name="adj2" fmla="val 0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385925" tIns="385925" rIns="385925" bIns="3859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5910"/>
          </a:p>
        </xdr:txBody>
      </xdr:sp>
      <xdr:sp macro="" textlink="">
        <xdr:nvSpPr>
          <xdr:cNvPr id="42" name="Shape 37">
            <a:extLst>
              <a:ext uri="{FF2B5EF4-FFF2-40B4-BE49-F238E27FC236}">
                <a16:creationId xmlns:a16="http://schemas.microsoft.com/office/drawing/2014/main" id="{00000000-0008-0000-0100-00002A000000}"/>
              </a:ext>
            </a:extLst>
          </xdr:cNvPr>
          <xdr:cNvSpPr/>
        </xdr:nvSpPr>
        <xdr:spPr>
          <a:xfrm>
            <a:off x="121846" y="999975"/>
            <a:ext cx="3302700" cy="3519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385925" tIns="385925" rIns="385925" bIns="3859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5910"/>
          </a:p>
        </xdr:txBody>
      </xdr:sp>
      <xdr:sp macro="" textlink="">
        <xdr:nvSpPr>
          <xdr:cNvPr id="43" name="Shape 38">
            <a:extLst>
              <a:ext uri="{FF2B5EF4-FFF2-40B4-BE49-F238E27FC236}">
                <a16:creationId xmlns:a16="http://schemas.microsoft.com/office/drawing/2014/main" id="{00000000-0008-0000-0100-00002B000000}"/>
              </a:ext>
            </a:extLst>
          </xdr:cNvPr>
          <xdr:cNvSpPr txBox="1"/>
        </xdr:nvSpPr>
        <xdr:spPr>
          <a:xfrm>
            <a:off x="121100" y="1000125"/>
            <a:ext cx="3302700" cy="3519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>
                <a:solidFill>
                  <a:srgbClr val="FFFFFF"/>
                </a:solidFill>
              </a:rPr>
              <a:t>Estatus - Capacitaciones</a:t>
            </a:r>
            <a:endParaRPr sz="1400">
              <a:solidFill>
                <a:srgbClr val="FFFFFF"/>
              </a:solidFill>
            </a:endParaRPr>
          </a:p>
        </xdr:txBody>
      </xdr:sp>
      <xdr:sp macro="" textlink="">
        <xdr:nvSpPr>
          <xdr:cNvPr id="44" name="Shape 39">
            <a:extLst>
              <a:ext uri="{FF2B5EF4-FFF2-40B4-BE49-F238E27FC236}">
                <a16:creationId xmlns:a16="http://schemas.microsoft.com/office/drawing/2014/main" id="{00000000-0008-0000-0100-00002C000000}"/>
              </a:ext>
            </a:extLst>
          </xdr:cNvPr>
          <xdr:cNvSpPr/>
        </xdr:nvSpPr>
        <xdr:spPr>
          <a:xfrm rot="10800000">
            <a:off x="3713242" y="1389900"/>
            <a:ext cx="3302700" cy="2145900"/>
          </a:xfrm>
          <a:prstGeom prst="round2SameRect">
            <a:avLst>
              <a:gd name="adj1" fmla="val 5708"/>
              <a:gd name="adj2" fmla="val 0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385925" tIns="385925" rIns="385925" bIns="3859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5910"/>
          </a:p>
        </xdr:txBody>
      </xdr:sp>
      <xdr:sp macro="" textlink="">
        <xdr:nvSpPr>
          <xdr:cNvPr id="45" name="Shape 40">
            <a:extLst>
              <a:ext uri="{FF2B5EF4-FFF2-40B4-BE49-F238E27FC236}">
                <a16:creationId xmlns:a16="http://schemas.microsoft.com/office/drawing/2014/main" id="{00000000-0008-0000-0100-00002D000000}"/>
              </a:ext>
            </a:extLst>
          </xdr:cNvPr>
          <xdr:cNvSpPr/>
        </xdr:nvSpPr>
        <xdr:spPr>
          <a:xfrm>
            <a:off x="3713321" y="1000125"/>
            <a:ext cx="3302700" cy="3519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385925" tIns="385925" rIns="385925" bIns="3859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5910"/>
          </a:p>
        </xdr:txBody>
      </xdr:sp>
      <xdr:sp macro="" textlink="">
        <xdr:nvSpPr>
          <xdr:cNvPr id="46" name="Shape 41">
            <a:extLst>
              <a:ext uri="{FF2B5EF4-FFF2-40B4-BE49-F238E27FC236}">
                <a16:creationId xmlns:a16="http://schemas.microsoft.com/office/drawing/2014/main" id="{00000000-0008-0000-0100-00002E000000}"/>
              </a:ext>
            </a:extLst>
          </xdr:cNvPr>
          <xdr:cNvSpPr txBox="1"/>
        </xdr:nvSpPr>
        <xdr:spPr>
          <a:xfrm>
            <a:off x="3712575" y="1000275"/>
            <a:ext cx="3302700" cy="3519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>
                <a:solidFill>
                  <a:srgbClr val="FFFFFF"/>
                </a:solidFill>
              </a:rPr>
              <a:t>Estatus - Simulacros</a:t>
            </a:r>
            <a:endParaRPr sz="1400">
              <a:solidFill>
                <a:srgbClr val="FFFFFF"/>
              </a:solidFill>
            </a:endParaRPr>
          </a:p>
        </xdr:txBody>
      </xdr:sp>
    </xdr:grpSp>
    <xdr:clientData fLocksWithSheet="0"/>
  </xdr:oneCellAnchor>
  <xdr:oneCellAnchor>
    <xdr:from>
      <xdr:col>13</xdr:col>
      <xdr:colOff>790575</xdr:colOff>
      <xdr:row>32</xdr:row>
      <xdr:rowOff>57150</xdr:rowOff>
    </xdr:from>
    <xdr:ext cx="3324225" cy="2552700"/>
    <xdr:grpSp>
      <xdr:nvGrpSpPr>
        <xdr:cNvPr id="47" name="Shape 2" title="Dibujo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GrpSpPr/>
      </xdr:nvGrpSpPr>
      <xdr:grpSpPr>
        <a:xfrm>
          <a:off x="10810875" y="6200775"/>
          <a:ext cx="3324225" cy="2552700"/>
          <a:chOff x="362450" y="909475"/>
          <a:chExt cx="3303446" cy="2535675"/>
        </a:xfrm>
      </xdr:grpSpPr>
      <xdr:sp macro="" textlink="">
        <xdr:nvSpPr>
          <xdr:cNvPr id="48" name="Shape 42">
            <a:extLst>
              <a:ext uri="{FF2B5EF4-FFF2-40B4-BE49-F238E27FC236}">
                <a16:creationId xmlns:a16="http://schemas.microsoft.com/office/drawing/2014/main" id="{00000000-0008-0000-0100-000030000000}"/>
              </a:ext>
            </a:extLst>
          </xdr:cNvPr>
          <xdr:cNvSpPr/>
        </xdr:nvSpPr>
        <xdr:spPr>
          <a:xfrm rot="10800000">
            <a:off x="363117" y="1299250"/>
            <a:ext cx="3302700" cy="2145900"/>
          </a:xfrm>
          <a:prstGeom prst="round2SameRect">
            <a:avLst>
              <a:gd name="adj1" fmla="val 5708"/>
              <a:gd name="adj2" fmla="val 0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385925" tIns="385925" rIns="385925" bIns="3859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5910"/>
          </a:p>
        </xdr:txBody>
      </xdr:sp>
      <xdr:sp macro="" textlink="">
        <xdr:nvSpPr>
          <xdr:cNvPr id="49" name="Shape 43">
            <a:extLst>
              <a:ext uri="{FF2B5EF4-FFF2-40B4-BE49-F238E27FC236}">
                <a16:creationId xmlns:a16="http://schemas.microsoft.com/office/drawing/2014/main" id="{00000000-0008-0000-0100-000031000000}"/>
              </a:ext>
            </a:extLst>
          </xdr:cNvPr>
          <xdr:cNvSpPr/>
        </xdr:nvSpPr>
        <xdr:spPr>
          <a:xfrm>
            <a:off x="363196" y="909475"/>
            <a:ext cx="3302700" cy="3519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385925" tIns="385925" rIns="385925" bIns="3859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5910"/>
          </a:p>
        </xdr:txBody>
      </xdr:sp>
      <xdr:sp macro="" textlink="">
        <xdr:nvSpPr>
          <xdr:cNvPr id="50" name="Shape 44">
            <a:extLst>
              <a:ext uri="{FF2B5EF4-FFF2-40B4-BE49-F238E27FC236}">
                <a16:creationId xmlns:a16="http://schemas.microsoft.com/office/drawing/2014/main" id="{00000000-0008-0000-0100-000032000000}"/>
              </a:ext>
            </a:extLst>
          </xdr:cNvPr>
          <xdr:cNvSpPr txBox="1"/>
        </xdr:nvSpPr>
        <xdr:spPr>
          <a:xfrm>
            <a:off x="362450" y="909625"/>
            <a:ext cx="3302700" cy="3519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>
                <a:solidFill>
                  <a:srgbClr val="FFFFFF"/>
                </a:solidFill>
              </a:rPr>
              <a:t>Estatus - Programa SST</a:t>
            </a:r>
            <a:endParaRPr sz="1400">
              <a:solidFill>
                <a:srgbClr val="FFFFFF"/>
              </a:solidFill>
            </a:endParaRPr>
          </a:p>
        </xdr:txBody>
      </xdr:sp>
    </xdr:grpSp>
    <xdr:clientData fLocksWithSheet="0"/>
  </xdr:oneCellAnchor>
  <xdr:oneCellAnchor>
    <xdr:from>
      <xdr:col>10</xdr:col>
      <xdr:colOff>619125</xdr:colOff>
      <xdr:row>17</xdr:row>
      <xdr:rowOff>95250</xdr:rowOff>
    </xdr:from>
    <xdr:ext cx="6343650" cy="2590800"/>
    <xdr:grpSp>
      <xdr:nvGrpSpPr>
        <xdr:cNvPr id="51" name="Shape 2" title="Dibujo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GrpSpPr/>
      </xdr:nvGrpSpPr>
      <xdr:grpSpPr>
        <a:xfrm>
          <a:off x="7753350" y="3381375"/>
          <a:ext cx="6343650" cy="2590800"/>
          <a:chOff x="362450" y="909475"/>
          <a:chExt cx="6328950" cy="2571600"/>
        </a:xfrm>
      </xdr:grpSpPr>
      <xdr:sp macro="" textlink="">
        <xdr:nvSpPr>
          <xdr:cNvPr id="52" name="Shape 45">
            <a:extLst>
              <a:ext uri="{FF2B5EF4-FFF2-40B4-BE49-F238E27FC236}">
                <a16:creationId xmlns:a16="http://schemas.microsoft.com/office/drawing/2014/main" id="{00000000-0008-0000-0100-000034000000}"/>
              </a:ext>
            </a:extLst>
          </xdr:cNvPr>
          <xdr:cNvSpPr/>
        </xdr:nvSpPr>
        <xdr:spPr>
          <a:xfrm rot="10800000">
            <a:off x="363750" y="1426975"/>
            <a:ext cx="6327300" cy="2054100"/>
          </a:xfrm>
          <a:prstGeom prst="round2SameRect">
            <a:avLst>
              <a:gd name="adj1" fmla="val 5708"/>
              <a:gd name="adj2" fmla="val 0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385925" tIns="385925" rIns="385925" bIns="3859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5910"/>
          </a:p>
        </xdr:txBody>
      </xdr:sp>
      <xdr:sp macro="" textlink="">
        <xdr:nvSpPr>
          <xdr:cNvPr id="53" name="Shape 46">
            <a:extLst>
              <a:ext uri="{FF2B5EF4-FFF2-40B4-BE49-F238E27FC236}">
                <a16:creationId xmlns:a16="http://schemas.microsoft.com/office/drawing/2014/main" id="{00000000-0008-0000-0100-000035000000}"/>
              </a:ext>
            </a:extLst>
          </xdr:cNvPr>
          <xdr:cNvSpPr/>
        </xdr:nvSpPr>
        <xdr:spPr>
          <a:xfrm>
            <a:off x="364100" y="909475"/>
            <a:ext cx="6327300" cy="467100"/>
          </a:xfrm>
          <a:prstGeom prst="round2SameRect">
            <a:avLst>
              <a:gd name="adj1" fmla="val 9479"/>
              <a:gd name="adj2" fmla="val 0"/>
            </a:avLst>
          </a:prstGeom>
          <a:solidFill>
            <a:srgbClr val="2F414C"/>
          </a:solidFill>
          <a:ln>
            <a:noFill/>
          </a:ln>
        </xdr:spPr>
        <xdr:txBody>
          <a:bodyPr spcFirstLastPara="1" wrap="square" lIns="385925" tIns="385925" rIns="385925" bIns="3859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5910"/>
          </a:p>
        </xdr:txBody>
      </xdr:sp>
      <xdr:sp macro="" textlink="">
        <xdr:nvSpPr>
          <xdr:cNvPr id="54" name="Shape 47">
            <a:extLst>
              <a:ext uri="{FF2B5EF4-FFF2-40B4-BE49-F238E27FC236}">
                <a16:creationId xmlns:a16="http://schemas.microsoft.com/office/drawing/2014/main" id="{00000000-0008-0000-0100-000036000000}"/>
              </a:ext>
            </a:extLst>
          </xdr:cNvPr>
          <xdr:cNvSpPr txBox="1"/>
        </xdr:nvSpPr>
        <xdr:spPr>
          <a:xfrm>
            <a:off x="362450" y="954975"/>
            <a:ext cx="6327300" cy="4215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>
                <a:solidFill>
                  <a:srgbClr val="FFFFFF"/>
                </a:solidFill>
              </a:rPr>
              <a:t>Tendencia de accidentes e incidentes - 2026</a:t>
            </a:r>
            <a:endParaRPr sz="1400">
              <a:solidFill>
                <a:srgbClr val="FFFFFF"/>
              </a:solidFill>
            </a:endParaRPr>
          </a:p>
        </xdr:txBody>
      </xdr:sp>
    </xdr:grpSp>
    <xdr:clientData fLocksWithSheet="0"/>
  </xdr:oneCellAnchor>
  <xdr:oneCellAnchor>
    <xdr:from>
      <xdr:col>16</xdr:col>
      <xdr:colOff>228600</xdr:colOff>
      <xdr:row>0</xdr:row>
      <xdr:rowOff>133350</xdr:rowOff>
    </xdr:from>
    <xdr:ext cx="714375" cy="552450"/>
    <xdr:pic>
      <xdr:nvPicPr>
        <xdr:cNvPr id="55" name="image5.png" title="Imagen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76200</xdr:colOff>
      <xdr:row>4</xdr:row>
      <xdr:rowOff>171450</xdr:rowOff>
    </xdr:from>
    <xdr:ext cx="1190625" cy="1200150"/>
    <xdr:pic>
      <xdr:nvPicPr>
        <xdr:cNvPr id="56" name="image1.png" title="Imagen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190500</xdr:colOff>
      <xdr:row>0</xdr:row>
      <xdr:rowOff>85725</xdr:rowOff>
    </xdr:from>
    <xdr:ext cx="25507950" cy="1047750"/>
    <xdr:sp macro="" textlink="">
      <xdr:nvSpPr>
        <xdr:cNvPr id="49" name="Shape 49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/>
      </xdr:nvSpPr>
      <xdr:spPr>
        <a:xfrm>
          <a:off x="0" y="3260888"/>
          <a:ext cx="10692000" cy="1038225"/>
        </a:xfrm>
        <a:prstGeom prst="roundRect">
          <a:avLst>
            <a:gd name="adj" fmla="val 14245"/>
          </a:avLst>
        </a:prstGeom>
        <a:solidFill>
          <a:srgbClr val="2F414C"/>
        </a:solidFill>
        <a:ln w="12700" cap="flat" cmpd="sng">
          <a:solidFill>
            <a:srgbClr val="264159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190500</xdr:colOff>
      <xdr:row>0</xdr:row>
      <xdr:rowOff>85725</xdr:rowOff>
    </xdr:from>
    <xdr:ext cx="25498425" cy="942975"/>
    <xdr:sp macro="" textlink="">
      <xdr:nvSpPr>
        <xdr:cNvPr id="50" name="Shape 50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/>
      </xdr:nvSpPr>
      <xdr:spPr>
        <a:xfrm>
          <a:off x="0" y="3313275"/>
          <a:ext cx="10692000" cy="9334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4000">
              <a:solidFill>
                <a:schemeClr val="lt1"/>
              </a:solidFill>
              <a:latin typeface="Arial"/>
              <a:ea typeface="Arial"/>
              <a:cs typeface="Arial"/>
              <a:sym typeface="Arial"/>
            </a:rPr>
            <a:t>INSERSIÓN DE TABLAS DINÁMICAS SST</a:t>
          </a:r>
          <a:endParaRPr sz="1400"/>
        </a:p>
      </xdr:txBody>
    </xdr:sp>
    <xdr:clientData fLocksWithSheet="0"/>
  </xdr:oneCellAnchor>
  <xdr:oneCellAnchor>
    <xdr:from>
      <xdr:col>0</xdr:col>
      <xdr:colOff>200025</xdr:colOff>
      <xdr:row>0</xdr:row>
      <xdr:rowOff>85725</xdr:rowOff>
    </xdr:from>
    <xdr:ext cx="1171575" cy="1057275"/>
    <xdr:pic>
      <xdr:nvPicPr>
        <xdr:cNvPr id="2" name="image3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161925</xdr:colOff>
      <xdr:row>6</xdr:row>
      <xdr:rowOff>161925</xdr:rowOff>
    </xdr:from>
    <xdr:ext cx="1838325" cy="1990725"/>
    <xdr:pic>
      <xdr:nvPicPr>
        <xdr:cNvPr id="3" name="image6.png" descr="Hombr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323850</xdr:colOff>
      <xdr:row>7</xdr:row>
      <xdr:rowOff>47625</xdr:rowOff>
    </xdr:from>
    <xdr:ext cx="1809750" cy="2019300"/>
    <xdr:pic>
      <xdr:nvPicPr>
        <xdr:cNvPr id="4" name="image2.png" descr="Hombre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2:AD992"/>
  <sheetViews>
    <sheetView showGridLines="0" workbookViewId="0"/>
  </sheetViews>
  <sheetFormatPr baseColWidth="10" defaultColWidth="14.42578125" defaultRowHeight="15" customHeight="1" x14ac:dyDescent="0.25"/>
  <cols>
    <col min="1" max="1" width="4" customWidth="1"/>
    <col min="2" max="2" width="11.85546875" customWidth="1"/>
    <col min="3" max="3" width="16.28515625" customWidth="1"/>
    <col min="4" max="4" width="16.7109375" customWidth="1"/>
    <col min="5" max="5" width="19.5703125" customWidth="1"/>
    <col min="6" max="6" width="16.7109375" customWidth="1"/>
    <col min="7" max="7" width="15.140625" customWidth="1"/>
    <col min="8" max="8" width="21.5703125" customWidth="1"/>
    <col min="9" max="9" width="12.28515625" customWidth="1"/>
    <col min="10" max="10" width="14.42578125" customWidth="1"/>
    <col min="11" max="11" width="13.28515625" customWidth="1"/>
    <col min="12" max="12" width="11.85546875" customWidth="1"/>
    <col min="13" max="13" width="16.28515625" customWidth="1"/>
    <col min="14" max="14" width="12" customWidth="1"/>
    <col min="15" max="15" width="12.7109375" customWidth="1"/>
    <col min="16" max="16" width="15.140625" customWidth="1"/>
    <col min="17" max="17" width="12.28515625" customWidth="1"/>
    <col min="18" max="18" width="16" customWidth="1"/>
    <col min="19" max="19" width="17.85546875" customWidth="1"/>
    <col min="20" max="20" width="18.42578125" customWidth="1"/>
    <col min="21" max="21" width="23.7109375" customWidth="1"/>
    <col min="22" max="22" width="22.85546875" customWidth="1"/>
    <col min="23" max="23" width="25.5703125" customWidth="1"/>
    <col min="24" max="24" width="22.7109375" customWidth="1"/>
    <col min="25" max="25" width="26.7109375" customWidth="1"/>
    <col min="26" max="26" width="24.7109375" customWidth="1"/>
    <col min="27" max="27" width="23.28515625" customWidth="1"/>
    <col min="28" max="28" width="21" customWidth="1"/>
    <col min="29" max="29" width="18.5703125" customWidth="1"/>
    <col min="30" max="30" width="16.7109375" customWidth="1"/>
  </cols>
  <sheetData>
    <row r="2" spans="1:30" x14ac:dyDescent="0.25">
      <c r="C2" s="22" t="s">
        <v>0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</row>
    <row r="3" spans="1:30" ht="15" customHeight="1" x14ac:dyDescent="0.25"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</row>
    <row r="6" spans="1:30" x14ac:dyDescent="0.25">
      <c r="A6" s="1"/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12</v>
      </c>
      <c r="N6" s="2" t="s">
        <v>13</v>
      </c>
      <c r="O6" s="2" t="s">
        <v>14</v>
      </c>
      <c r="P6" s="2" t="s">
        <v>15</v>
      </c>
      <c r="Q6" s="2" t="s">
        <v>16</v>
      </c>
      <c r="R6" s="2" t="s">
        <v>17</v>
      </c>
      <c r="S6" s="2" t="s">
        <v>18</v>
      </c>
      <c r="T6" s="2" t="s">
        <v>19</v>
      </c>
      <c r="U6" s="2" t="s">
        <v>20</v>
      </c>
      <c r="V6" s="2" t="s">
        <v>21</v>
      </c>
      <c r="W6" s="2" t="s">
        <v>22</v>
      </c>
      <c r="X6" s="2" t="s">
        <v>23</v>
      </c>
      <c r="Y6" s="2" t="s">
        <v>24</v>
      </c>
      <c r="Z6" s="2" t="s">
        <v>25</v>
      </c>
      <c r="AA6" s="2" t="s">
        <v>26</v>
      </c>
      <c r="AB6" s="2" t="s">
        <v>27</v>
      </c>
      <c r="AC6" s="2" t="s">
        <v>28</v>
      </c>
      <c r="AD6" s="2" t="s">
        <v>29</v>
      </c>
    </row>
    <row r="7" spans="1:30" x14ac:dyDescent="0.25">
      <c r="B7" s="3" t="s">
        <v>30</v>
      </c>
      <c r="C7" s="4">
        <v>150</v>
      </c>
      <c r="D7" s="4">
        <v>14</v>
      </c>
      <c r="E7" s="4">
        <v>50</v>
      </c>
      <c r="F7" s="4">
        <v>86</v>
      </c>
      <c r="G7" s="4">
        <v>16</v>
      </c>
      <c r="H7" s="4">
        <v>69</v>
      </c>
      <c r="I7" s="4">
        <v>5</v>
      </c>
      <c r="J7" s="4">
        <v>2</v>
      </c>
      <c r="K7" s="4">
        <v>2</v>
      </c>
      <c r="L7" s="4">
        <v>1</v>
      </c>
      <c r="M7" s="4">
        <v>0</v>
      </c>
      <c r="N7" s="4">
        <v>7</v>
      </c>
      <c r="O7" s="4">
        <v>2</v>
      </c>
      <c r="P7" s="4">
        <v>1</v>
      </c>
      <c r="Q7" s="4">
        <v>2</v>
      </c>
      <c r="R7" s="4">
        <v>2</v>
      </c>
      <c r="S7" s="4">
        <v>0</v>
      </c>
      <c r="T7" s="4">
        <v>39</v>
      </c>
      <c r="U7" s="4">
        <v>0</v>
      </c>
      <c r="V7" s="4">
        <v>3</v>
      </c>
      <c r="W7" s="4">
        <v>8</v>
      </c>
      <c r="X7" s="4">
        <v>6</v>
      </c>
      <c r="Y7" s="4">
        <v>10</v>
      </c>
      <c r="Z7" s="4">
        <v>8</v>
      </c>
      <c r="AA7" s="4">
        <v>4</v>
      </c>
      <c r="AB7" s="4">
        <v>3</v>
      </c>
      <c r="AC7" s="4">
        <v>15</v>
      </c>
      <c r="AD7" s="4">
        <v>15</v>
      </c>
    </row>
    <row r="8" spans="1:30" x14ac:dyDescent="0.25">
      <c r="B8" s="5" t="s">
        <v>31</v>
      </c>
      <c r="C8" s="6">
        <v>116</v>
      </c>
      <c r="D8" s="6">
        <v>15</v>
      </c>
      <c r="E8" s="6">
        <v>13</v>
      </c>
      <c r="F8" s="6">
        <v>88</v>
      </c>
      <c r="G8" s="6">
        <v>31</v>
      </c>
      <c r="H8" s="6">
        <v>36</v>
      </c>
      <c r="I8" s="6">
        <v>1</v>
      </c>
      <c r="J8" s="6">
        <v>1</v>
      </c>
      <c r="K8" s="6">
        <v>0</v>
      </c>
      <c r="L8" s="6">
        <v>0</v>
      </c>
      <c r="M8" s="6">
        <v>0</v>
      </c>
      <c r="N8" s="6">
        <v>9</v>
      </c>
      <c r="O8" s="6">
        <v>4</v>
      </c>
      <c r="P8" s="6">
        <v>2</v>
      </c>
      <c r="Q8" s="6">
        <v>2</v>
      </c>
      <c r="R8" s="6">
        <v>1</v>
      </c>
      <c r="S8" s="6">
        <v>0</v>
      </c>
      <c r="T8" s="6">
        <v>0</v>
      </c>
      <c r="U8" s="6">
        <v>0</v>
      </c>
      <c r="V8" s="6">
        <v>12</v>
      </c>
      <c r="W8" s="6">
        <v>12</v>
      </c>
      <c r="X8" s="6">
        <v>12</v>
      </c>
      <c r="Y8" s="6">
        <v>6</v>
      </c>
      <c r="Z8" s="6">
        <v>6</v>
      </c>
      <c r="AA8" s="6">
        <v>6</v>
      </c>
      <c r="AB8" s="6">
        <v>6</v>
      </c>
      <c r="AC8" s="6">
        <v>20</v>
      </c>
      <c r="AD8" s="6">
        <v>18</v>
      </c>
    </row>
    <row r="9" spans="1:30" x14ac:dyDescent="0.25">
      <c r="B9" s="5" t="s">
        <v>32</v>
      </c>
      <c r="C9" s="6">
        <v>120</v>
      </c>
      <c r="D9" s="6">
        <v>17</v>
      </c>
      <c r="E9" s="6">
        <v>17</v>
      </c>
      <c r="F9" s="6">
        <v>86</v>
      </c>
      <c r="G9" s="6">
        <v>38</v>
      </c>
      <c r="H9" s="6">
        <v>63</v>
      </c>
      <c r="I9" s="6">
        <v>3</v>
      </c>
      <c r="J9" s="6">
        <v>2</v>
      </c>
      <c r="K9" s="6">
        <v>0</v>
      </c>
      <c r="L9" s="6">
        <v>1</v>
      </c>
      <c r="M9" s="6">
        <v>0</v>
      </c>
      <c r="N9" s="6">
        <v>7</v>
      </c>
      <c r="O9" s="6">
        <v>6</v>
      </c>
      <c r="P9" s="6">
        <v>0</v>
      </c>
      <c r="Q9" s="6">
        <v>0</v>
      </c>
      <c r="R9" s="6">
        <v>1</v>
      </c>
      <c r="S9" s="6">
        <v>92.34</v>
      </c>
      <c r="T9" s="6">
        <v>34</v>
      </c>
      <c r="U9" s="6">
        <v>3</v>
      </c>
      <c r="V9" s="6">
        <v>2</v>
      </c>
      <c r="W9" s="6">
        <v>7</v>
      </c>
      <c r="X9" s="6">
        <v>6</v>
      </c>
      <c r="Y9" s="6">
        <v>6</v>
      </c>
      <c r="Z9" s="6">
        <v>6</v>
      </c>
      <c r="AA9" s="6">
        <v>1</v>
      </c>
      <c r="AB9" s="6">
        <v>1</v>
      </c>
      <c r="AC9" s="6">
        <v>23</v>
      </c>
      <c r="AD9" s="6">
        <v>21</v>
      </c>
    </row>
    <row r="10" spans="1:30" x14ac:dyDescent="0.25">
      <c r="B10" s="5" t="s">
        <v>33</v>
      </c>
      <c r="C10" s="6">
        <v>110</v>
      </c>
      <c r="D10" s="6">
        <v>15</v>
      </c>
      <c r="E10" s="6">
        <v>19</v>
      </c>
      <c r="F10" s="6">
        <v>76</v>
      </c>
      <c r="G10" s="6">
        <v>55</v>
      </c>
      <c r="H10" s="6">
        <v>65</v>
      </c>
      <c r="I10" s="6">
        <v>2</v>
      </c>
      <c r="J10" s="6">
        <v>2</v>
      </c>
      <c r="K10" s="6">
        <v>0</v>
      </c>
      <c r="L10" s="6">
        <v>0</v>
      </c>
      <c r="M10" s="6">
        <v>0</v>
      </c>
      <c r="N10" s="6">
        <v>6</v>
      </c>
      <c r="O10" s="6">
        <v>2</v>
      </c>
      <c r="P10" s="6">
        <v>3</v>
      </c>
      <c r="Q10" s="6">
        <v>1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5</v>
      </c>
      <c r="X10" s="6">
        <v>4</v>
      </c>
      <c r="Y10" s="6">
        <v>5</v>
      </c>
      <c r="Z10" s="6">
        <v>2</v>
      </c>
      <c r="AA10" s="6">
        <v>4</v>
      </c>
      <c r="AB10" s="6">
        <v>4</v>
      </c>
      <c r="AC10" s="6">
        <v>20</v>
      </c>
      <c r="AD10" s="6">
        <v>20</v>
      </c>
    </row>
    <row r="11" spans="1:30" x14ac:dyDescent="0.25">
      <c r="B11" s="5" t="s">
        <v>34</v>
      </c>
      <c r="C11" s="6">
        <v>115</v>
      </c>
      <c r="D11" s="6">
        <v>20</v>
      </c>
      <c r="E11" s="6">
        <v>21</v>
      </c>
      <c r="F11" s="6">
        <v>74</v>
      </c>
      <c r="G11" s="6">
        <v>38</v>
      </c>
      <c r="H11" s="6">
        <v>10</v>
      </c>
      <c r="I11" s="6">
        <v>1</v>
      </c>
      <c r="J11" s="6">
        <v>1</v>
      </c>
      <c r="K11" s="6">
        <v>0</v>
      </c>
      <c r="L11" s="6">
        <v>0</v>
      </c>
      <c r="M11" s="6">
        <v>0</v>
      </c>
      <c r="N11" s="6">
        <v>10</v>
      </c>
      <c r="O11" s="6">
        <v>8</v>
      </c>
      <c r="P11" s="6">
        <v>1</v>
      </c>
      <c r="Q11" s="6">
        <v>0</v>
      </c>
      <c r="R11" s="6">
        <v>1</v>
      </c>
      <c r="S11" s="6">
        <v>0</v>
      </c>
      <c r="T11" s="6">
        <v>0</v>
      </c>
      <c r="U11" s="6">
        <v>0</v>
      </c>
      <c r="V11" s="6">
        <v>0</v>
      </c>
      <c r="W11" s="6">
        <v>9</v>
      </c>
      <c r="X11" s="6">
        <v>6</v>
      </c>
      <c r="Y11" s="6">
        <v>8</v>
      </c>
      <c r="Z11" s="6">
        <v>7</v>
      </c>
      <c r="AA11" s="6">
        <v>7</v>
      </c>
      <c r="AB11" s="6">
        <v>2</v>
      </c>
      <c r="AC11" s="6">
        <v>26</v>
      </c>
      <c r="AD11" s="6">
        <v>25</v>
      </c>
    </row>
    <row r="12" spans="1:30" x14ac:dyDescent="0.25">
      <c r="B12" s="5" t="s">
        <v>35</v>
      </c>
      <c r="C12" s="6">
        <v>105</v>
      </c>
      <c r="D12" s="6">
        <v>19</v>
      </c>
      <c r="E12" s="6">
        <v>11</v>
      </c>
      <c r="F12" s="6">
        <v>75</v>
      </c>
      <c r="G12" s="6">
        <v>22</v>
      </c>
      <c r="H12" s="6">
        <v>39</v>
      </c>
      <c r="I12" s="6">
        <v>3</v>
      </c>
      <c r="J12" s="6">
        <v>0</v>
      </c>
      <c r="K12" s="6">
        <v>2</v>
      </c>
      <c r="L12" s="6">
        <v>0</v>
      </c>
      <c r="M12" s="6">
        <v>1</v>
      </c>
      <c r="N12" s="6">
        <v>5</v>
      </c>
      <c r="O12" s="6">
        <v>1</v>
      </c>
      <c r="P12" s="6">
        <v>2</v>
      </c>
      <c r="Q12" s="6">
        <v>2</v>
      </c>
      <c r="R12" s="6">
        <v>0</v>
      </c>
      <c r="S12" s="6">
        <v>120</v>
      </c>
      <c r="T12" s="6">
        <v>91</v>
      </c>
      <c r="U12" s="6">
        <v>11</v>
      </c>
      <c r="V12" s="6">
        <v>3</v>
      </c>
      <c r="W12" s="6">
        <v>12</v>
      </c>
      <c r="X12" s="6">
        <v>10</v>
      </c>
      <c r="Y12" s="6">
        <v>3</v>
      </c>
      <c r="Z12" s="6">
        <v>3</v>
      </c>
      <c r="AA12" s="6">
        <v>1</v>
      </c>
      <c r="AB12" s="6">
        <v>1</v>
      </c>
      <c r="AC12" s="6">
        <v>30</v>
      </c>
      <c r="AD12" s="6">
        <v>28</v>
      </c>
    </row>
    <row r="13" spans="1:30" ht="15.75" customHeight="1" x14ac:dyDescent="0.25">
      <c r="B13" s="5" t="s">
        <v>36</v>
      </c>
      <c r="C13" s="6">
        <v>109</v>
      </c>
      <c r="D13" s="6">
        <v>18</v>
      </c>
      <c r="E13" s="6">
        <v>17</v>
      </c>
      <c r="F13" s="6">
        <v>74</v>
      </c>
      <c r="G13" s="6">
        <v>28</v>
      </c>
      <c r="H13" s="6">
        <v>80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6</v>
      </c>
      <c r="O13" s="6">
        <v>2</v>
      </c>
      <c r="P13" s="6">
        <v>1</v>
      </c>
      <c r="Q13" s="6">
        <v>0</v>
      </c>
      <c r="R13" s="6">
        <v>3</v>
      </c>
      <c r="S13" s="6">
        <v>150</v>
      </c>
      <c r="T13" s="6">
        <v>0</v>
      </c>
      <c r="U13" s="6">
        <v>0</v>
      </c>
      <c r="V13" s="6">
        <v>2</v>
      </c>
      <c r="W13" s="6">
        <v>5</v>
      </c>
      <c r="X13" s="6">
        <v>5</v>
      </c>
      <c r="Y13" s="6">
        <v>2</v>
      </c>
      <c r="Z13" s="6">
        <v>2</v>
      </c>
      <c r="AA13" s="6">
        <v>2</v>
      </c>
      <c r="AB13" s="6">
        <v>1</v>
      </c>
      <c r="AC13" s="6">
        <v>19</v>
      </c>
      <c r="AD13" s="6">
        <v>19</v>
      </c>
    </row>
    <row r="14" spans="1:30" ht="15.75" customHeight="1" x14ac:dyDescent="0.25">
      <c r="B14" s="5" t="s">
        <v>37</v>
      </c>
      <c r="C14" s="6">
        <v>132</v>
      </c>
      <c r="D14" s="6">
        <v>30</v>
      </c>
      <c r="E14" s="6">
        <v>17</v>
      </c>
      <c r="F14" s="6">
        <v>85</v>
      </c>
      <c r="G14" s="6">
        <v>18</v>
      </c>
      <c r="H14" s="6">
        <v>68</v>
      </c>
      <c r="I14" s="6">
        <v>3</v>
      </c>
      <c r="J14" s="6">
        <v>1</v>
      </c>
      <c r="K14" s="6">
        <v>1</v>
      </c>
      <c r="L14" s="6">
        <v>0</v>
      </c>
      <c r="M14" s="6">
        <v>1</v>
      </c>
      <c r="N14" s="6">
        <v>4</v>
      </c>
      <c r="O14" s="6">
        <v>3</v>
      </c>
      <c r="P14" s="6">
        <v>0</v>
      </c>
      <c r="Q14" s="6">
        <v>1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7</v>
      </c>
      <c r="X14" s="6">
        <v>6</v>
      </c>
      <c r="Y14" s="6">
        <v>2</v>
      </c>
      <c r="Z14" s="6">
        <v>2</v>
      </c>
      <c r="AA14" s="6">
        <v>7</v>
      </c>
      <c r="AB14" s="6">
        <v>7</v>
      </c>
      <c r="AC14" s="6">
        <v>27</v>
      </c>
      <c r="AD14" s="6">
        <v>27</v>
      </c>
    </row>
    <row r="15" spans="1:30" ht="15.75" customHeight="1" x14ac:dyDescent="0.25">
      <c r="B15" s="5" t="s">
        <v>38</v>
      </c>
      <c r="C15" s="6">
        <v>132</v>
      </c>
      <c r="D15" s="6">
        <v>28</v>
      </c>
      <c r="E15" s="6">
        <v>17</v>
      </c>
      <c r="F15" s="6">
        <v>87</v>
      </c>
      <c r="G15" s="6">
        <v>81</v>
      </c>
      <c r="H15" s="6">
        <v>37</v>
      </c>
      <c r="I15" s="6">
        <v>6</v>
      </c>
      <c r="J15" s="6">
        <v>2</v>
      </c>
      <c r="K15" s="6">
        <v>3</v>
      </c>
      <c r="L15" s="6">
        <v>0</v>
      </c>
      <c r="M15" s="6">
        <v>1</v>
      </c>
      <c r="N15" s="6">
        <v>3</v>
      </c>
      <c r="O15" s="6">
        <v>2</v>
      </c>
      <c r="P15" s="6">
        <v>0</v>
      </c>
      <c r="Q15" s="6">
        <v>0</v>
      </c>
      <c r="R15" s="6">
        <v>1</v>
      </c>
      <c r="S15" s="6">
        <v>155</v>
      </c>
      <c r="T15" s="6">
        <v>92</v>
      </c>
      <c r="U15" s="6">
        <v>12</v>
      </c>
      <c r="V15" s="6">
        <v>1</v>
      </c>
      <c r="W15" s="6">
        <v>6</v>
      </c>
      <c r="X15" s="6">
        <v>5</v>
      </c>
      <c r="Y15" s="6">
        <v>3</v>
      </c>
      <c r="Z15" s="6">
        <v>2</v>
      </c>
      <c r="AA15" s="6">
        <v>4</v>
      </c>
      <c r="AB15" s="6">
        <v>3</v>
      </c>
      <c r="AC15" s="6">
        <v>28</v>
      </c>
      <c r="AD15" s="6">
        <v>28</v>
      </c>
    </row>
    <row r="16" spans="1:30" ht="15.75" customHeight="1" x14ac:dyDescent="0.25">
      <c r="B16" s="5" t="s">
        <v>39</v>
      </c>
      <c r="C16" s="6">
        <v>130</v>
      </c>
      <c r="D16" s="6">
        <v>27</v>
      </c>
      <c r="E16" s="6">
        <v>15</v>
      </c>
      <c r="F16" s="6">
        <v>88</v>
      </c>
      <c r="G16" s="6">
        <v>39</v>
      </c>
      <c r="H16" s="6">
        <v>84</v>
      </c>
      <c r="I16" s="6">
        <v>2</v>
      </c>
      <c r="J16" s="6">
        <v>1</v>
      </c>
      <c r="K16" s="6">
        <v>1</v>
      </c>
      <c r="L16" s="6">
        <v>0</v>
      </c>
      <c r="M16" s="6">
        <v>0</v>
      </c>
      <c r="N16" s="6">
        <v>3</v>
      </c>
      <c r="O16" s="6">
        <v>2</v>
      </c>
      <c r="P16" s="6">
        <v>0</v>
      </c>
      <c r="Q16" s="6">
        <v>0</v>
      </c>
      <c r="R16" s="6">
        <v>1</v>
      </c>
      <c r="S16" s="6">
        <v>140</v>
      </c>
      <c r="T16" s="6">
        <v>90</v>
      </c>
      <c r="U16" s="6">
        <v>18</v>
      </c>
      <c r="V16" s="6">
        <v>3</v>
      </c>
      <c r="W16" s="6">
        <v>8</v>
      </c>
      <c r="X16" s="6">
        <v>3</v>
      </c>
      <c r="Y16" s="6">
        <v>6</v>
      </c>
      <c r="Z16" s="6">
        <v>5</v>
      </c>
      <c r="AA16" s="6">
        <v>2</v>
      </c>
      <c r="AB16" s="6">
        <v>1</v>
      </c>
      <c r="AC16" s="6">
        <v>25</v>
      </c>
      <c r="AD16" s="6">
        <v>24</v>
      </c>
    </row>
    <row r="17" spans="2:30" ht="15.75" customHeight="1" x14ac:dyDescent="0.25">
      <c r="B17" s="5" t="s">
        <v>40</v>
      </c>
      <c r="C17" s="6">
        <v>111</v>
      </c>
      <c r="D17" s="6">
        <v>15</v>
      </c>
      <c r="E17" s="6">
        <v>16</v>
      </c>
      <c r="F17" s="6">
        <v>80</v>
      </c>
      <c r="G17" s="6">
        <v>13</v>
      </c>
      <c r="H17" s="6">
        <v>44</v>
      </c>
      <c r="I17" s="6">
        <v>2</v>
      </c>
      <c r="J17" s="6">
        <v>0</v>
      </c>
      <c r="K17" s="6">
        <v>0</v>
      </c>
      <c r="L17" s="6">
        <v>1</v>
      </c>
      <c r="M17" s="6">
        <v>1</v>
      </c>
      <c r="N17" s="6">
        <v>4</v>
      </c>
      <c r="O17" s="6">
        <v>3</v>
      </c>
      <c r="P17" s="6">
        <v>1</v>
      </c>
      <c r="Q17" s="6">
        <v>0</v>
      </c>
      <c r="R17" s="6">
        <v>0</v>
      </c>
      <c r="S17" s="6">
        <v>42</v>
      </c>
      <c r="T17" s="6">
        <v>52</v>
      </c>
      <c r="U17" s="6">
        <v>3</v>
      </c>
      <c r="V17" s="6">
        <v>1</v>
      </c>
      <c r="W17" s="6">
        <v>9</v>
      </c>
      <c r="X17" s="6">
        <v>3</v>
      </c>
      <c r="Y17" s="6">
        <v>3</v>
      </c>
      <c r="Z17" s="6">
        <v>2</v>
      </c>
      <c r="AA17" s="6">
        <v>5</v>
      </c>
      <c r="AB17" s="6">
        <v>4</v>
      </c>
      <c r="AC17" s="6">
        <v>18</v>
      </c>
      <c r="AD17" s="6">
        <v>17</v>
      </c>
    </row>
    <row r="18" spans="2:30" ht="15.75" customHeight="1" x14ac:dyDescent="0.25">
      <c r="B18" s="5" t="s">
        <v>41</v>
      </c>
      <c r="C18" s="6">
        <v>134</v>
      </c>
      <c r="D18" s="6">
        <v>25</v>
      </c>
      <c r="E18" s="6">
        <v>20</v>
      </c>
      <c r="F18" s="6">
        <v>89</v>
      </c>
      <c r="G18" s="6">
        <v>23</v>
      </c>
      <c r="H18" s="6">
        <v>36</v>
      </c>
      <c r="I18" s="6">
        <v>1</v>
      </c>
      <c r="J18" s="6">
        <v>1</v>
      </c>
      <c r="K18" s="6">
        <v>0</v>
      </c>
      <c r="L18" s="6">
        <v>0</v>
      </c>
      <c r="M18" s="6">
        <v>0</v>
      </c>
      <c r="N18" s="6">
        <v>6</v>
      </c>
      <c r="O18" s="6">
        <v>2</v>
      </c>
      <c r="P18" s="6">
        <v>3</v>
      </c>
      <c r="Q18" s="6">
        <v>0</v>
      </c>
      <c r="R18" s="6">
        <v>1</v>
      </c>
      <c r="S18" s="6">
        <v>85</v>
      </c>
      <c r="T18" s="6">
        <v>140</v>
      </c>
      <c r="U18" s="6">
        <v>15</v>
      </c>
      <c r="V18" s="6">
        <v>1</v>
      </c>
      <c r="W18" s="6">
        <v>10</v>
      </c>
      <c r="X18" s="6">
        <v>10</v>
      </c>
      <c r="Y18" s="6">
        <v>1</v>
      </c>
      <c r="Z18" s="6">
        <v>1</v>
      </c>
      <c r="AA18" s="6">
        <v>2</v>
      </c>
      <c r="AB18" s="6">
        <v>2</v>
      </c>
      <c r="AC18" s="6">
        <v>20</v>
      </c>
      <c r="AD18" s="6">
        <v>19</v>
      </c>
    </row>
    <row r="19" spans="2:30" ht="15.75" customHeight="1" x14ac:dyDescent="0.25"/>
    <row r="20" spans="2:30" ht="15.75" customHeight="1" x14ac:dyDescent="0.25"/>
    <row r="21" spans="2:30" ht="15.75" customHeight="1" x14ac:dyDescent="0.25"/>
    <row r="22" spans="2:30" ht="15.75" customHeight="1" x14ac:dyDescent="0.25"/>
    <row r="23" spans="2:30" ht="15.75" customHeight="1" x14ac:dyDescent="0.25"/>
    <row r="24" spans="2:30" ht="15.75" customHeight="1" x14ac:dyDescent="0.25"/>
    <row r="25" spans="2:30" ht="15.75" customHeight="1" x14ac:dyDescent="0.25"/>
    <row r="26" spans="2:30" ht="15.75" customHeight="1" x14ac:dyDescent="0.25"/>
    <row r="27" spans="2:30" ht="15.75" customHeight="1" x14ac:dyDescent="0.25"/>
    <row r="28" spans="2:30" ht="15.75" customHeight="1" x14ac:dyDescent="0.25"/>
    <row r="29" spans="2:30" ht="15.75" customHeight="1" x14ac:dyDescent="0.25"/>
    <row r="30" spans="2:30" ht="15.75" customHeight="1" x14ac:dyDescent="0.25"/>
    <row r="31" spans="2:30" ht="15.75" customHeight="1" x14ac:dyDescent="0.25"/>
    <row r="32" spans="2:3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</sheetData>
  <mergeCells count="1">
    <mergeCell ref="C2:S3"/>
  </mergeCells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outlinePr summaryBelow="0" summaryRight="0"/>
  </sheetPr>
  <dimension ref="B2:AH61"/>
  <sheetViews>
    <sheetView showGridLines="0" tabSelected="1" workbookViewId="0"/>
  </sheetViews>
  <sheetFormatPr baseColWidth="10" defaultColWidth="14.42578125" defaultRowHeight="15" customHeight="1" x14ac:dyDescent="0.25"/>
  <cols>
    <col min="1" max="1" width="1.28515625" customWidth="1"/>
    <col min="2" max="2" width="13.5703125" customWidth="1"/>
    <col min="6" max="6" width="7.85546875" customWidth="1"/>
    <col min="7" max="7" width="6.5703125" customWidth="1"/>
    <col min="8" max="8" width="5.5703125" customWidth="1"/>
    <col min="16" max="16" width="16.42578125" customWidth="1"/>
    <col min="22" max="22" width="1.7109375" customWidth="1"/>
    <col min="23" max="23" width="7" customWidth="1"/>
  </cols>
  <sheetData>
    <row r="2" spans="2:30" x14ac:dyDescent="0.25">
      <c r="B2" s="24" t="s">
        <v>42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2:30" ht="18.75" customHeight="1" x14ac:dyDescent="0.25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X3" s="25" t="s">
        <v>43</v>
      </c>
      <c r="Y3" s="23"/>
      <c r="Z3" s="23"/>
      <c r="AA3" s="23"/>
      <c r="AB3" s="23"/>
      <c r="AC3" s="23"/>
      <c r="AD3" s="23"/>
    </row>
    <row r="4" spans="2:30" ht="15" customHeight="1" x14ac:dyDescent="0.25"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spans="2:30" x14ac:dyDescent="0.25">
      <c r="X5" s="7" t="s">
        <v>44</v>
      </c>
    </row>
    <row r="7" spans="2:30" x14ac:dyDescent="0.25">
      <c r="X7" s="8"/>
    </row>
    <row r="8" spans="2:30" x14ac:dyDescent="0.25">
      <c r="X8" s="8"/>
    </row>
    <row r="9" spans="2:30" x14ac:dyDescent="0.25">
      <c r="X9" s="8"/>
    </row>
    <row r="10" spans="2:30" x14ac:dyDescent="0.25">
      <c r="X10" s="8"/>
    </row>
    <row r="11" spans="2:30" x14ac:dyDescent="0.25">
      <c r="X11" s="8"/>
    </row>
    <row r="12" spans="2:30" x14ac:dyDescent="0.25">
      <c r="X12" s="8"/>
    </row>
    <row r="13" spans="2:30" x14ac:dyDescent="0.25">
      <c r="X13" s="8"/>
    </row>
    <row r="14" spans="2:30" x14ac:dyDescent="0.25">
      <c r="X14" s="8"/>
    </row>
    <row r="15" spans="2:30" x14ac:dyDescent="0.25">
      <c r="X15" s="8"/>
    </row>
    <row r="16" spans="2:30" x14ac:dyDescent="0.25">
      <c r="X16" s="8"/>
    </row>
    <row r="17" spans="24:24" x14ac:dyDescent="0.25">
      <c r="X17" s="8"/>
    </row>
    <row r="18" spans="24:24" x14ac:dyDescent="0.25">
      <c r="X18" s="8"/>
    </row>
    <row r="19" spans="24:24" x14ac:dyDescent="0.25">
      <c r="X19" s="8"/>
    </row>
    <row r="20" spans="24:24" x14ac:dyDescent="0.25">
      <c r="X20" s="8"/>
    </row>
    <row r="22" spans="24:24" x14ac:dyDescent="0.25">
      <c r="X22" s="7" t="s">
        <v>45</v>
      </c>
    </row>
    <row r="24" spans="24:24" x14ac:dyDescent="0.25">
      <c r="X24" s="8"/>
    </row>
    <row r="27" spans="24:24" x14ac:dyDescent="0.25">
      <c r="X27" s="8"/>
    </row>
    <row r="30" spans="24:24" x14ac:dyDescent="0.25">
      <c r="X30" s="8"/>
    </row>
    <row r="33" spans="6:24" x14ac:dyDescent="0.25">
      <c r="X33" s="8"/>
    </row>
    <row r="36" spans="6:24" ht="18" x14ac:dyDescent="0.25">
      <c r="F36" s="9" t="s">
        <v>46</v>
      </c>
      <c r="X36" s="7" t="s">
        <v>47</v>
      </c>
    </row>
    <row r="37" spans="6:24" ht="18" x14ac:dyDescent="0.25">
      <c r="F37" s="10"/>
    </row>
    <row r="38" spans="6:24" x14ac:dyDescent="0.25">
      <c r="X38" s="8"/>
    </row>
    <row r="52" spans="24:34" x14ac:dyDescent="0.25">
      <c r="X52" s="7" t="s">
        <v>48</v>
      </c>
    </row>
    <row r="54" spans="24:34" x14ac:dyDescent="0.25">
      <c r="X54" s="11"/>
      <c r="Y54" s="12"/>
      <c r="AA54" s="11"/>
      <c r="AB54" s="12"/>
      <c r="AD54" s="11"/>
      <c r="AE54" s="12"/>
      <c r="AG54" s="11"/>
      <c r="AH54" s="12"/>
    </row>
    <row r="57" spans="24:34" ht="17.25" x14ac:dyDescent="0.3">
      <c r="X57" s="13" t="s">
        <v>49</v>
      </c>
      <c r="Y57" s="14"/>
      <c r="AA57" s="13" t="s">
        <v>49</v>
      </c>
      <c r="AB57" s="14"/>
      <c r="AD57" s="13" t="s">
        <v>49</v>
      </c>
      <c r="AE57" s="14"/>
      <c r="AG57" s="13" t="s">
        <v>49</v>
      </c>
      <c r="AH57" s="14"/>
    </row>
    <row r="59" spans="24:34" x14ac:dyDescent="0.25">
      <c r="X59" s="7" t="s">
        <v>50</v>
      </c>
    </row>
    <row r="61" spans="24:34" x14ac:dyDescent="0.25">
      <c r="X61" s="8"/>
    </row>
  </sheetData>
  <mergeCells count="2">
    <mergeCell ref="B2:Q4"/>
    <mergeCell ref="X3:AD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B9:L1000"/>
  <sheetViews>
    <sheetView showGridLines="0" workbookViewId="0"/>
  </sheetViews>
  <sheetFormatPr baseColWidth="10" defaultColWidth="14.42578125" defaultRowHeight="15" customHeight="1" x14ac:dyDescent="0.25"/>
  <cols>
    <col min="1" max="1" width="10.7109375" customWidth="1"/>
    <col min="2" max="2" width="17.5703125" customWidth="1"/>
    <col min="3" max="3" width="23.85546875" customWidth="1"/>
    <col min="4" max="4" width="30.28515625" customWidth="1"/>
    <col min="5" max="5" width="18.85546875" customWidth="1"/>
    <col min="6" max="6" width="18.42578125" customWidth="1"/>
    <col min="7" max="7" width="31.85546875" customWidth="1"/>
    <col min="8" max="8" width="32.28515625" customWidth="1"/>
    <col min="9" max="9" width="29.7109375" customWidth="1"/>
    <col min="10" max="10" width="10.7109375" customWidth="1"/>
    <col min="11" max="11" width="27.42578125" customWidth="1"/>
    <col min="12" max="12" width="25.28515625" customWidth="1"/>
    <col min="13" max="26" width="10.7109375" customWidth="1"/>
  </cols>
  <sheetData>
    <row r="9" spans="2:5" x14ac:dyDescent="0.25">
      <c r="B9" s="15" t="s">
        <v>51</v>
      </c>
    </row>
    <row r="10" spans="2:5" x14ac:dyDescent="0.25">
      <c r="B10" s="15">
        <v>1464</v>
      </c>
      <c r="C10" s="15" t="e">
        <f>GETPIVOTDATA("TRABAJADORES",$B$9)</f>
        <v>#REF!</v>
      </c>
    </row>
    <row r="12" spans="2:5" x14ac:dyDescent="0.25">
      <c r="B12" s="15" t="s">
        <v>52</v>
      </c>
      <c r="C12" s="15" t="s">
        <v>53</v>
      </c>
      <c r="D12" s="15" t="s">
        <v>54</v>
      </c>
    </row>
    <row r="13" spans="2:5" x14ac:dyDescent="0.25">
      <c r="B13" s="16">
        <v>14</v>
      </c>
      <c r="C13" s="16">
        <v>86</v>
      </c>
      <c r="D13" s="16">
        <v>50</v>
      </c>
    </row>
    <row r="14" spans="2:5" x14ac:dyDescent="0.25">
      <c r="B14" s="15" t="e">
        <f t="shared" ref="B14:D14" si="0">GETPIVOTDATA(B12,B12)</f>
        <v>#REF!</v>
      </c>
      <c r="C14" s="15" t="e">
        <f t="shared" si="0"/>
        <v>#REF!</v>
      </c>
      <c r="D14" s="15" t="e">
        <f t="shared" si="0"/>
        <v>#REF!</v>
      </c>
      <c r="E14" s="15" t="e">
        <f>SUM(B14:D14)</f>
        <v>#REF!</v>
      </c>
    </row>
    <row r="15" spans="2:5" x14ac:dyDescent="0.25">
      <c r="B15" s="17" t="e">
        <f t="shared" ref="B15:D15" si="1">(B14/$E$14)</f>
        <v>#REF!</v>
      </c>
      <c r="C15" s="17" t="e">
        <f t="shared" si="1"/>
        <v>#REF!</v>
      </c>
      <c r="D15" s="17" t="e">
        <f t="shared" si="1"/>
        <v>#REF!</v>
      </c>
    </row>
    <row r="16" spans="2:5" x14ac:dyDescent="0.25">
      <c r="B16" s="17">
        <v>1</v>
      </c>
      <c r="C16" s="17">
        <v>1</v>
      </c>
      <c r="D16" s="17">
        <v>1</v>
      </c>
    </row>
    <row r="20" spans="2:4" x14ac:dyDescent="0.25">
      <c r="B20" s="16" t="s">
        <v>55</v>
      </c>
      <c r="C20" s="15" t="s">
        <v>56</v>
      </c>
      <c r="D20" s="15" t="s">
        <v>57</v>
      </c>
    </row>
    <row r="21" spans="2:4" ht="15.75" customHeight="1" x14ac:dyDescent="0.25">
      <c r="B21" s="18" t="s">
        <v>30</v>
      </c>
      <c r="C21" s="15">
        <v>16</v>
      </c>
      <c r="D21" s="15">
        <v>69</v>
      </c>
    </row>
    <row r="22" spans="2:4" ht="15.75" customHeight="1" x14ac:dyDescent="0.25">
      <c r="B22" s="18" t="s">
        <v>31</v>
      </c>
      <c r="C22" s="15">
        <v>31</v>
      </c>
      <c r="D22" s="15">
        <v>36</v>
      </c>
    </row>
    <row r="23" spans="2:4" ht="15.75" customHeight="1" x14ac:dyDescent="0.25">
      <c r="B23" s="18" t="s">
        <v>32</v>
      </c>
      <c r="C23" s="15">
        <v>38</v>
      </c>
      <c r="D23" s="15">
        <v>63</v>
      </c>
    </row>
    <row r="24" spans="2:4" ht="15.75" customHeight="1" x14ac:dyDescent="0.25">
      <c r="B24" s="18" t="s">
        <v>33</v>
      </c>
      <c r="C24" s="15">
        <v>55</v>
      </c>
      <c r="D24" s="15">
        <v>65</v>
      </c>
    </row>
    <row r="25" spans="2:4" ht="15.75" customHeight="1" x14ac:dyDescent="0.25">
      <c r="B25" s="18" t="s">
        <v>34</v>
      </c>
      <c r="C25" s="15">
        <v>38</v>
      </c>
      <c r="D25" s="15">
        <v>10</v>
      </c>
    </row>
    <row r="26" spans="2:4" ht="15.75" customHeight="1" x14ac:dyDescent="0.25">
      <c r="B26" s="18" t="s">
        <v>35</v>
      </c>
      <c r="C26" s="15">
        <v>22</v>
      </c>
      <c r="D26" s="15">
        <v>39</v>
      </c>
    </row>
    <row r="27" spans="2:4" ht="15.75" customHeight="1" x14ac:dyDescent="0.25">
      <c r="B27" s="18" t="s">
        <v>36</v>
      </c>
      <c r="C27" s="15">
        <v>28</v>
      </c>
      <c r="D27" s="15">
        <v>80</v>
      </c>
    </row>
    <row r="28" spans="2:4" ht="15.75" customHeight="1" x14ac:dyDescent="0.25">
      <c r="B28" s="18" t="s">
        <v>37</v>
      </c>
      <c r="C28" s="15">
        <v>18</v>
      </c>
      <c r="D28" s="15">
        <v>68</v>
      </c>
    </row>
    <row r="29" spans="2:4" ht="15.75" customHeight="1" x14ac:dyDescent="0.25">
      <c r="B29" s="18" t="s">
        <v>39</v>
      </c>
      <c r="C29" s="15">
        <v>39</v>
      </c>
      <c r="D29" s="15">
        <v>84</v>
      </c>
    </row>
    <row r="30" spans="2:4" ht="15.75" customHeight="1" x14ac:dyDescent="0.25">
      <c r="B30" s="18" t="s">
        <v>40</v>
      </c>
      <c r="C30" s="15">
        <v>13</v>
      </c>
      <c r="D30" s="15">
        <v>44</v>
      </c>
    </row>
    <row r="31" spans="2:4" ht="15.75" customHeight="1" x14ac:dyDescent="0.25">
      <c r="B31" s="18" t="s">
        <v>41</v>
      </c>
      <c r="C31" s="15">
        <v>23</v>
      </c>
      <c r="D31" s="15">
        <v>36</v>
      </c>
    </row>
    <row r="32" spans="2:4" ht="15.75" customHeight="1" x14ac:dyDescent="0.25">
      <c r="B32" s="18" t="s">
        <v>38</v>
      </c>
      <c r="C32" s="15">
        <v>81</v>
      </c>
      <c r="D32" s="15">
        <v>37</v>
      </c>
    </row>
    <row r="33" spans="2:5" ht="15.75" customHeight="1" x14ac:dyDescent="0.25">
      <c r="B33" s="18" t="s">
        <v>58</v>
      </c>
      <c r="C33" s="15">
        <v>402</v>
      </c>
      <c r="D33" s="15">
        <v>631</v>
      </c>
    </row>
    <row r="34" spans="2:5" ht="15.75" customHeight="1" x14ac:dyDescent="0.25"/>
    <row r="35" spans="2:5" ht="15.75" customHeight="1" x14ac:dyDescent="0.25">
      <c r="B35" s="16" t="s">
        <v>55</v>
      </c>
      <c r="C35" s="15" t="s">
        <v>59</v>
      </c>
      <c r="D35" s="15" t="s">
        <v>60</v>
      </c>
      <c r="E35" s="15" t="s">
        <v>61</v>
      </c>
    </row>
    <row r="36" spans="2:5" ht="15.75" customHeight="1" x14ac:dyDescent="0.25">
      <c r="B36" s="18" t="s">
        <v>30</v>
      </c>
      <c r="C36" s="15">
        <v>0</v>
      </c>
      <c r="D36" s="15">
        <v>39</v>
      </c>
      <c r="E36" s="15">
        <v>0</v>
      </c>
    </row>
    <row r="37" spans="2:5" ht="15.75" customHeight="1" x14ac:dyDescent="0.25">
      <c r="B37" s="18" t="s">
        <v>31</v>
      </c>
      <c r="C37" s="15">
        <v>0</v>
      </c>
      <c r="D37" s="15">
        <v>0</v>
      </c>
      <c r="E37" s="15">
        <v>0</v>
      </c>
    </row>
    <row r="38" spans="2:5" ht="15.75" customHeight="1" x14ac:dyDescent="0.25">
      <c r="B38" s="18" t="s">
        <v>32</v>
      </c>
      <c r="C38" s="15">
        <v>92.34</v>
      </c>
      <c r="D38" s="15">
        <v>34</v>
      </c>
      <c r="E38" s="15">
        <v>3</v>
      </c>
    </row>
    <row r="39" spans="2:5" ht="15.75" customHeight="1" x14ac:dyDescent="0.25">
      <c r="B39" s="18" t="s">
        <v>33</v>
      </c>
      <c r="C39" s="15">
        <v>0</v>
      </c>
      <c r="D39" s="15">
        <v>0</v>
      </c>
      <c r="E39" s="15">
        <v>0</v>
      </c>
    </row>
    <row r="40" spans="2:5" ht="15.75" customHeight="1" x14ac:dyDescent="0.25">
      <c r="B40" s="18" t="s">
        <v>34</v>
      </c>
      <c r="C40" s="15">
        <v>0</v>
      </c>
      <c r="D40" s="15">
        <v>0</v>
      </c>
      <c r="E40" s="15">
        <v>0</v>
      </c>
    </row>
    <row r="41" spans="2:5" ht="15.75" customHeight="1" x14ac:dyDescent="0.25">
      <c r="B41" s="18" t="s">
        <v>35</v>
      </c>
      <c r="C41" s="15">
        <v>120</v>
      </c>
      <c r="D41" s="15">
        <v>91</v>
      </c>
      <c r="E41" s="15">
        <v>11</v>
      </c>
    </row>
    <row r="42" spans="2:5" ht="15.75" customHeight="1" x14ac:dyDescent="0.25">
      <c r="B42" s="18" t="s">
        <v>36</v>
      </c>
      <c r="C42" s="15">
        <v>150</v>
      </c>
      <c r="D42" s="15">
        <v>0</v>
      </c>
      <c r="E42" s="15">
        <v>0</v>
      </c>
    </row>
    <row r="43" spans="2:5" ht="15.75" customHeight="1" x14ac:dyDescent="0.25">
      <c r="B43" s="18" t="s">
        <v>37</v>
      </c>
      <c r="C43" s="15">
        <v>0</v>
      </c>
      <c r="D43" s="15">
        <v>0</v>
      </c>
      <c r="E43" s="15">
        <v>0</v>
      </c>
    </row>
    <row r="44" spans="2:5" ht="15.75" customHeight="1" x14ac:dyDescent="0.25">
      <c r="B44" s="18" t="s">
        <v>39</v>
      </c>
      <c r="C44" s="15">
        <v>140</v>
      </c>
      <c r="D44" s="15">
        <v>90</v>
      </c>
      <c r="E44" s="15">
        <v>18</v>
      </c>
    </row>
    <row r="45" spans="2:5" ht="15.75" customHeight="1" x14ac:dyDescent="0.25">
      <c r="B45" s="18" t="s">
        <v>40</v>
      </c>
      <c r="C45" s="15">
        <v>42</v>
      </c>
      <c r="D45" s="15">
        <v>52</v>
      </c>
      <c r="E45" s="15">
        <v>3</v>
      </c>
    </row>
    <row r="46" spans="2:5" ht="15.75" customHeight="1" x14ac:dyDescent="0.25">
      <c r="B46" s="18" t="s">
        <v>41</v>
      </c>
      <c r="C46" s="15">
        <v>85</v>
      </c>
      <c r="D46" s="15">
        <v>140</v>
      </c>
      <c r="E46" s="15">
        <v>15</v>
      </c>
    </row>
    <row r="47" spans="2:5" ht="15.75" customHeight="1" x14ac:dyDescent="0.25">
      <c r="B47" s="18" t="s">
        <v>38</v>
      </c>
      <c r="C47" s="15">
        <v>155</v>
      </c>
      <c r="D47" s="15">
        <v>92</v>
      </c>
      <c r="E47" s="15">
        <v>12</v>
      </c>
    </row>
    <row r="48" spans="2:5" ht="15.75" customHeight="1" x14ac:dyDescent="0.25">
      <c r="B48" s="18" t="s">
        <v>58</v>
      </c>
      <c r="C48" s="15">
        <v>784.34</v>
      </c>
      <c r="D48" s="15">
        <v>538</v>
      </c>
      <c r="E48" s="15">
        <v>62</v>
      </c>
    </row>
    <row r="49" spans="2:12" ht="15.75" customHeight="1" x14ac:dyDescent="0.25"/>
    <row r="50" spans="2:12" ht="15.75" customHeight="1" x14ac:dyDescent="0.25"/>
    <row r="51" spans="2:12" ht="15.75" customHeight="1" x14ac:dyDescent="0.25">
      <c r="B51" s="18" t="s">
        <v>62</v>
      </c>
      <c r="C51" s="15">
        <v>20</v>
      </c>
      <c r="E51" s="18" t="s">
        <v>62</v>
      </c>
      <c r="F51" s="15">
        <v>20</v>
      </c>
      <c r="H51" s="18" t="s">
        <v>62</v>
      </c>
      <c r="I51" s="15">
        <v>20</v>
      </c>
      <c r="K51" s="18" t="s">
        <v>62</v>
      </c>
      <c r="L51" s="15">
        <v>20</v>
      </c>
    </row>
    <row r="52" spans="2:12" ht="15.75" customHeight="1" x14ac:dyDescent="0.25">
      <c r="B52" s="18" t="s">
        <v>63</v>
      </c>
      <c r="C52" s="15">
        <v>20</v>
      </c>
      <c r="E52" s="18" t="s">
        <v>63</v>
      </c>
      <c r="F52" s="15">
        <v>20</v>
      </c>
      <c r="H52" s="18" t="s">
        <v>63</v>
      </c>
      <c r="I52" s="15">
        <v>20</v>
      </c>
      <c r="K52" s="18" t="s">
        <v>63</v>
      </c>
      <c r="L52" s="15">
        <v>20</v>
      </c>
    </row>
    <row r="53" spans="2:12" ht="15.75" customHeight="1" x14ac:dyDescent="0.25">
      <c r="B53" s="18" t="s">
        <v>64</v>
      </c>
      <c r="C53" s="15">
        <v>20</v>
      </c>
      <c r="E53" s="18" t="s">
        <v>64</v>
      </c>
      <c r="F53" s="15">
        <v>20</v>
      </c>
      <c r="H53" s="18" t="s">
        <v>64</v>
      </c>
      <c r="I53" s="15">
        <v>20</v>
      </c>
      <c r="K53" s="18" t="s">
        <v>64</v>
      </c>
      <c r="L53" s="15">
        <v>20</v>
      </c>
    </row>
    <row r="54" spans="2:12" ht="15.75" customHeight="1" x14ac:dyDescent="0.25">
      <c r="B54" s="18" t="s">
        <v>65</v>
      </c>
      <c r="C54" s="15">
        <v>20</v>
      </c>
      <c r="E54" s="18" t="s">
        <v>65</v>
      </c>
      <c r="F54" s="15">
        <v>20</v>
      </c>
      <c r="H54" s="18" t="s">
        <v>65</v>
      </c>
      <c r="I54" s="15">
        <v>20</v>
      </c>
      <c r="K54" s="18" t="s">
        <v>65</v>
      </c>
      <c r="L54" s="15">
        <v>20</v>
      </c>
    </row>
    <row r="55" spans="2:12" ht="15.75" customHeight="1" x14ac:dyDescent="0.25">
      <c r="B55" s="18" t="s">
        <v>66</v>
      </c>
      <c r="C55" s="15">
        <v>20</v>
      </c>
      <c r="E55" s="18" t="s">
        <v>66</v>
      </c>
      <c r="F55" s="15">
        <v>20</v>
      </c>
      <c r="H55" s="18" t="s">
        <v>66</v>
      </c>
      <c r="I55" s="15">
        <v>20</v>
      </c>
      <c r="K55" s="18" t="s">
        <v>66</v>
      </c>
      <c r="L55" s="15">
        <v>20</v>
      </c>
    </row>
    <row r="56" spans="2:12" ht="15.75" customHeight="1" x14ac:dyDescent="0.25">
      <c r="B56" s="18" t="s">
        <v>67</v>
      </c>
      <c r="C56" s="15">
        <f>SUM(C51:C55)</f>
        <v>100</v>
      </c>
      <c r="E56" s="18" t="s">
        <v>67</v>
      </c>
      <c r="F56" s="15">
        <f>SUM(F51:F55)</f>
        <v>100</v>
      </c>
      <c r="H56" s="18" t="s">
        <v>67</v>
      </c>
      <c r="I56" s="15">
        <f>SUM(I51:I55)</f>
        <v>100</v>
      </c>
      <c r="K56" s="18" t="s">
        <v>67</v>
      </c>
      <c r="L56" s="15">
        <f>SUM(L51:L55)</f>
        <v>100</v>
      </c>
    </row>
    <row r="57" spans="2:12" ht="15.75" customHeight="1" x14ac:dyDescent="0.25"/>
    <row r="58" spans="2:12" ht="15.75" customHeight="1" x14ac:dyDescent="0.25">
      <c r="B58" s="18" t="s">
        <v>68</v>
      </c>
      <c r="C58" s="19" t="e">
        <f>C68*100</f>
        <v>#REF!</v>
      </c>
      <c r="E58" s="18" t="s">
        <v>68</v>
      </c>
      <c r="F58" s="19" t="e">
        <f>F68*100</f>
        <v>#REF!</v>
      </c>
      <c r="H58" s="18" t="s">
        <v>68</v>
      </c>
      <c r="I58" s="19" t="e">
        <f>I68*100</f>
        <v>#REF!</v>
      </c>
      <c r="K58" s="18" t="s">
        <v>68</v>
      </c>
      <c r="L58" s="19" t="e">
        <f>L68*100</f>
        <v>#REF!</v>
      </c>
    </row>
    <row r="59" spans="2:12" ht="15.75" customHeight="1" x14ac:dyDescent="0.25"/>
    <row r="60" spans="2:12" ht="15.75" customHeight="1" x14ac:dyDescent="0.25">
      <c r="B60" s="18" t="s">
        <v>69</v>
      </c>
      <c r="C60" s="20" t="e">
        <f>C58-C61/2</f>
        <v>#REF!</v>
      </c>
      <c r="E60" s="18" t="s">
        <v>69</v>
      </c>
      <c r="F60" s="20" t="e">
        <f>F58-F61/2</f>
        <v>#REF!</v>
      </c>
      <c r="H60" s="18" t="s">
        <v>69</v>
      </c>
      <c r="I60" s="20" t="e">
        <f>I58-I61/2</f>
        <v>#REF!</v>
      </c>
      <c r="K60" s="18" t="s">
        <v>69</v>
      </c>
      <c r="L60" s="20" t="e">
        <f>L58-L61/2</f>
        <v>#REF!</v>
      </c>
    </row>
    <row r="61" spans="2:12" ht="15.75" customHeight="1" x14ac:dyDescent="0.25">
      <c r="B61" s="15" t="s">
        <v>70</v>
      </c>
      <c r="C61" s="20">
        <v>4</v>
      </c>
      <c r="E61" s="15" t="s">
        <v>70</v>
      </c>
      <c r="F61" s="20">
        <v>4</v>
      </c>
      <c r="H61" s="15" t="s">
        <v>70</v>
      </c>
      <c r="I61" s="20">
        <v>4</v>
      </c>
      <c r="K61" s="15" t="s">
        <v>70</v>
      </c>
      <c r="L61" s="20">
        <v>4</v>
      </c>
    </row>
    <row r="62" spans="2:12" ht="15.75" customHeight="1" x14ac:dyDescent="0.25">
      <c r="B62" s="18" t="s">
        <v>71</v>
      </c>
      <c r="C62" s="20" t="e">
        <f>SUM(C51:C56)-C60-C61</f>
        <v>#REF!</v>
      </c>
      <c r="E62" s="18" t="s">
        <v>71</v>
      </c>
      <c r="F62" s="20" t="e">
        <f>SUM(F51:F56)-F60-F61</f>
        <v>#REF!</v>
      </c>
      <c r="H62" s="18" t="s">
        <v>71</v>
      </c>
      <c r="I62" s="20" t="e">
        <f>SUM(I51:I56)-I60-I61</f>
        <v>#REF!</v>
      </c>
      <c r="K62" s="18" t="s">
        <v>71</v>
      </c>
      <c r="L62" s="20" t="e">
        <f>SUM(L51:L56)-L60-L61</f>
        <v>#REF!</v>
      </c>
    </row>
    <row r="63" spans="2:12" ht="15.75" customHeight="1" x14ac:dyDescent="0.25"/>
    <row r="64" spans="2:12" ht="15.75" customHeight="1" x14ac:dyDescent="0.25"/>
    <row r="65" spans="2:12" ht="15.75" customHeight="1" x14ac:dyDescent="0.25">
      <c r="B65" s="15" t="s">
        <v>72</v>
      </c>
      <c r="C65" s="15" t="s">
        <v>73</v>
      </c>
      <c r="E65" s="15" t="s">
        <v>74</v>
      </c>
      <c r="F65" s="15" t="s">
        <v>75</v>
      </c>
      <c r="H65" s="15" t="s">
        <v>76</v>
      </c>
      <c r="I65" s="15" t="s">
        <v>77</v>
      </c>
      <c r="K65" s="15" t="s">
        <v>78</v>
      </c>
      <c r="L65" s="15" t="s">
        <v>79</v>
      </c>
    </row>
    <row r="66" spans="2:12" ht="15.75" customHeight="1" x14ac:dyDescent="0.25">
      <c r="B66" s="16">
        <v>8</v>
      </c>
      <c r="C66" s="16">
        <v>6</v>
      </c>
      <c r="E66" s="16">
        <v>10</v>
      </c>
      <c r="F66" s="16">
        <v>8</v>
      </c>
      <c r="H66" s="16">
        <v>4</v>
      </c>
      <c r="I66" s="16">
        <v>3</v>
      </c>
      <c r="K66" s="16">
        <v>15</v>
      </c>
      <c r="L66" s="16">
        <v>15</v>
      </c>
    </row>
    <row r="67" spans="2:12" ht="15.75" customHeight="1" x14ac:dyDescent="0.25">
      <c r="B67" s="15" t="e">
        <f>GETPIVOTDATA("Suma de Inspecciones Programadas",$B$65)</f>
        <v>#REF!</v>
      </c>
      <c r="C67" s="15" t="e">
        <f>GETPIVOTDATA("Suma de Inspecciones
Ejecutadas",$B$65)</f>
        <v>#REF!</v>
      </c>
      <c r="E67" s="15" t="e">
        <f>GETPIVOTDATA("Suma de Capacitaciones 
Programadas",$E$65)</f>
        <v>#REF!</v>
      </c>
      <c r="F67" s="15" t="e">
        <f>GETPIVOTDATA("Suma de Capacitaciones 
Ejecutadas",$E$65)</f>
        <v>#REF!</v>
      </c>
      <c r="H67" s="15" t="e">
        <f>GETPIVOTDATA("Suma de Simulacros 
Programados",$H$65)</f>
        <v>#REF!</v>
      </c>
      <c r="I67" s="15" t="e">
        <f>GETPIVOTDATA("Suma de Simulacros
Ejecutados",$H$65)</f>
        <v>#REF!</v>
      </c>
      <c r="K67" s="15" t="e">
        <f>GETPIVOTDATA("Suma de PASST
Programadas",$K$65)</f>
        <v>#REF!</v>
      </c>
      <c r="L67" s="15" t="e">
        <f>GETPIVOTDATA("Suma de PASST
Ejecutadas",$K$65)</f>
        <v>#REF!</v>
      </c>
    </row>
    <row r="68" spans="2:12" ht="15.75" customHeight="1" x14ac:dyDescent="0.25">
      <c r="C68" s="21" t="e">
        <f>C67/B67</f>
        <v>#REF!</v>
      </c>
      <c r="F68" s="15" t="e">
        <f>F67/E67</f>
        <v>#REF!</v>
      </c>
      <c r="I68" s="15" t="e">
        <f>I67/H67</f>
        <v>#REF!</v>
      </c>
      <c r="L68" s="15" t="e">
        <f>L67/K67</f>
        <v>#REF!</v>
      </c>
    </row>
    <row r="69" spans="2:12" ht="15.75" customHeight="1" x14ac:dyDescent="0.25">
      <c r="C69" s="17" t="e">
        <f>C68</f>
        <v>#REF!</v>
      </c>
      <c r="F69" s="17" t="e">
        <f>F68</f>
        <v>#REF!</v>
      </c>
      <c r="I69" s="17" t="e">
        <f>I68</f>
        <v>#REF!</v>
      </c>
      <c r="L69" s="17" t="e">
        <f>L68</f>
        <v>#REF!</v>
      </c>
    </row>
    <row r="70" spans="2:12" ht="15.75" customHeight="1" x14ac:dyDescent="0.25"/>
    <row r="71" spans="2:12" ht="15.75" customHeight="1" x14ac:dyDescent="0.25"/>
    <row r="72" spans="2:12" ht="15.75" customHeight="1" x14ac:dyDescent="0.25">
      <c r="B72" s="16" t="s">
        <v>55</v>
      </c>
      <c r="C72" s="15" t="s">
        <v>56</v>
      </c>
      <c r="D72" s="15" t="s">
        <v>57</v>
      </c>
      <c r="E72" s="15" t="s">
        <v>80</v>
      </c>
      <c r="F72" s="15" t="s">
        <v>81</v>
      </c>
      <c r="G72" s="15" t="s">
        <v>82</v>
      </c>
    </row>
    <row r="73" spans="2:12" ht="15.75" customHeight="1" x14ac:dyDescent="0.25">
      <c r="B73" s="18" t="s">
        <v>30</v>
      </c>
      <c r="C73" s="16">
        <v>16</v>
      </c>
      <c r="D73" s="16">
        <v>69</v>
      </c>
      <c r="E73" s="16">
        <v>5</v>
      </c>
      <c r="F73" s="16">
        <v>7</v>
      </c>
      <c r="G73" s="16">
        <v>3</v>
      </c>
    </row>
    <row r="74" spans="2:12" ht="15.75" customHeight="1" x14ac:dyDescent="0.25">
      <c r="B74" s="18" t="s">
        <v>58</v>
      </c>
      <c r="C74" s="16">
        <v>16</v>
      </c>
      <c r="D74" s="16">
        <v>69</v>
      </c>
      <c r="E74" s="16">
        <v>5</v>
      </c>
      <c r="F74" s="16">
        <v>7</v>
      </c>
      <c r="G74" s="16">
        <v>3</v>
      </c>
    </row>
    <row r="75" spans="2:12" ht="15.75" customHeight="1" x14ac:dyDescent="0.25"/>
    <row r="76" spans="2:12" ht="15.75" customHeight="1" x14ac:dyDescent="0.25"/>
    <row r="77" spans="2:12" ht="15.75" customHeight="1" x14ac:dyDescent="0.25"/>
    <row r="78" spans="2:12" ht="15.75" customHeight="1" x14ac:dyDescent="0.25"/>
    <row r="79" spans="2:12" ht="15.75" customHeight="1" x14ac:dyDescent="0.25"/>
    <row r="80" spans="2:12" ht="15.75" customHeight="1" x14ac:dyDescent="0.25"/>
    <row r="81" spans="3:7" ht="15.75" customHeight="1" x14ac:dyDescent="0.25"/>
    <row r="82" spans="3:7" ht="15.75" customHeight="1" x14ac:dyDescent="0.25"/>
    <row r="83" spans="3:7" ht="15.75" customHeight="1" x14ac:dyDescent="0.25"/>
    <row r="84" spans="3:7" ht="15.75" customHeight="1" x14ac:dyDescent="0.25"/>
    <row r="85" spans="3:7" ht="15.75" customHeight="1" x14ac:dyDescent="0.25"/>
    <row r="86" spans="3:7" ht="15.75" customHeight="1" x14ac:dyDescent="0.25">
      <c r="C86" s="15" t="e">
        <f>GETPIVOTDATA("Suma de Actos
Inseguros",$B$72)</f>
        <v>#REF!</v>
      </c>
      <c r="D86" s="15" t="e">
        <f>GETPIVOTDATA("Suma de Condiciones 
Inseguras",$B$72)</f>
        <v>#REF!</v>
      </c>
      <c r="E86" s="15" t="e">
        <f>GETPIVOTDATA("Suma de Accidentes",$B$72)</f>
        <v>#REF!</v>
      </c>
      <c r="F86" s="15" t="e">
        <f>GETPIVOTDATA("Suma de Incidentes",$B$72)</f>
        <v>#REF!</v>
      </c>
      <c r="G86" s="15" t="e">
        <f>GETPIVOTDATA("Suma de Casos Covid-19
Positivos",$B$72)</f>
        <v>#REF!</v>
      </c>
    </row>
    <row r="87" spans="3:7" ht="15.75" customHeight="1" x14ac:dyDescent="0.25"/>
    <row r="88" spans="3:7" ht="15.75" customHeight="1" x14ac:dyDescent="0.25"/>
    <row r="89" spans="3:7" ht="15.75" customHeight="1" x14ac:dyDescent="0.25"/>
    <row r="90" spans="3:7" ht="15.75" customHeight="1" x14ac:dyDescent="0.25"/>
    <row r="91" spans="3:7" ht="15.75" customHeight="1" x14ac:dyDescent="0.25"/>
    <row r="92" spans="3:7" ht="15.75" customHeight="1" x14ac:dyDescent="0.25"/>
    <row r="93" spans="3:7" ht="15.75" customHeight="1" x14ac:dyDescent="0.25"/>
    <row r="94" spans="3:7" ht="15.75" customHeight="1" x14ac:dyDescent="0.25"/>
    <row r="95" spans="3:7" ht="15.75" customHeight="1" x14ac:dyDescent="0.25"/>
    <row r="96" spans="3:7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BD_Data_SST⬇️</vt:lpstr>
      <vt:lpstr>Dashboard📊</vt:lpstr>
      <vt:lpstr>Tablas Dinámicas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2026-06-17T11:20:07Z</dcterms:modified>
</cp:coreProperties>
</file>